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200" yWindow="4200" windowWidth="19320" windowHeight="11400" tabRatio="230"/>
  </bookViews>
  <sheets>
    <sheet name="2022г" sheetId="2" r:id="rId1"/>
    <sheet name="2023-2024гг" sheetId="3" r:id="rId2"/>
  </sheets>
  <definedNames>
    <definedName name="_xlnm.Print_Area" localSheetId="0">'2022г'!$A$1:$F$30</definedName>
    <definedName name="_xlnm.Print_Area" localSheetId="1">'2023-2024гг'!$A$1:$H$28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27" i="2"/>
  <c r="G21" i="3" l="1"/>
  <c r="D21" i="3"/>
  <c r="G20" i="3"/>
  <c r="D20" i="3"/>
  <c r="G16" i="3"/>
  <c r="D16" i="3"/>
  <c r="F25" i="2"/>
  <c r="F21" i="2"/>
  <c r="F23" i="2"/>
  <c r="F17" i="2"/>
  <c r="E17" i="2" s="1"/>
  <c r="E27" i="2"/>
  <c r="E26" i="2"/>
  <c r="E25" i="2"/>
  <c r="E24" i="2"/>
  <c r="E19" i="2"/>
  <c r="E18" i="2"/>
  <c r="E16" i="2"/>
  <c r="E15" i="2"/>
  <c r="E20" i="3" l="1"/>
  <c r="G27" i="3"/>
  <c r="H27" i="3" s="1"/>
  <c r="H26" i="3"/>
  <c r="G25" i="3"/>
  <c r="H25" i="3" s="1"/>
  <c r="G24" i="3"/>
  <c r="H24" i="3" s="1"/>
  <c r="G23" i="3"/>
  <c r="H23" i="3" s="1"/>
  <c r="H22" i="3"/>
  <c r="H21" i="3"/>
  <c r="H20" i="3"/>
  <c r="G19" i="3"/>
  <c r="H19" i="3" s="1"/>
  <c r="G18" i="3"/>
  <c r="H18" i="3" s="1"/>
  <c r="H17" i="3"/>
  <c r="G17" i="3"/>
  <c r="H16" i="3"/>
  <c r="G15" i="3"/>
  <c r="H15" i="3" s="1"/>
  <c r="G14" i="3"/>
  <c r="H14" i="3" s="1"/>
  <c r="D27" i="3"/>
  <c r="E27" i="3" s="1"/>
  <c r="E26" i="3"/>
  <c r="D25" i="3"/>
  <c r="E25" i="3" s="1"/>
  <c r="D24" i="3"/>
  <c r="E24" i="3" s="1"/>
  <c r="D23" i="3"/>
  <c r="E23" i="3" s="1"/>
  <c r="E22" i="3"/>
  <c r="E21" i="3"/>
  <c r="D19" i="3"/>
  <c r="E19" i="3" s="1"/>
  <c r="D18" i="3"/>
  <c r="E18" i="3" s="1"/>
  <c r="D17" i="3"/>
  <c r="E17" i="3" s="1"/>
  <c r="E16" i="3"/>
  <c r="E15" i="3"/>
  <c r="D15" i="3"/>
  <c r="E14" i="3"/>
  <c r="D14" i="3"/>
  <c r="D23" i="2" l="1"/>
  <c r="E23" i="2" s="1"/>
  <c r="D22" i="2"/>
  <c r="E22" i="2" s="1"/>
  <c r="D21" i="2"/>
  <c r="E21" i="2" s="1"/>
  <c r="D20" i="2"/>
  <c r="E20" i="2" s="1"/>
  <c r="C28" i="3"/>
  <c r="H28" i="3"/>
  <c r="D29" i="2" l="1"/>
  <c r="F28" i="3"/>
  <c r="G30" i="3" l="1"/>
  <c r="D30" i="3"/>
  <c r="H32" i="3" l="1"/>
  <c r="E28" i="3" l="1"/>
  <c r="E32" i="3" s="1"/>
  <c r="F32" i="3" l="1"/>
  <c r="G32" i="3" s="1"/>
  <c r="C32" i="3"/>
  <c r="D32" i="3" s="1"/>
  <c r="F29" i="2" l="1"/>
  <c r="F33" i="2" s="1"/>
  <c r="G28" i="3" l="1"/>
  <c r="E28" i="2"/>
  <c r="D28" i="3" l="1"/>
  <c r="E29" i="2"/>
</calcChain>
</file>

<file path=xl/sharedStrings.xml><?xml version="1.0" encoding="utf-8"?>
<sst xmlns="http://schemas.openxmlformats.org/spreadsheetml/2006/main" count="100" uniqueCount="60">
  <si>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</si>
  <si>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</si>
  <si>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</si>
  <si>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</si>
  <si>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</si>
  <si>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</si>
  <si>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</si>
  <si>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</si>
  <si>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</si>
  <si>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</si>
  <si>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 решению «О бюджете муниципального 
</t>
  </si>
  <si>
    <t xml:space="preserve">к  решению «О бюджете муниципального 
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</si>
  <si>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</si>
  <si>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</si>
  <si>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</si>
  <si>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</si>
  <si>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</si>
  <si>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</si>
  <si>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</si>
  <si>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</si>
  <si>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</si>
  <si>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</si>
  <si>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</si>
  <si>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</si>
  <si>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</si>
  <si>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</si>
  <si>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</si>
  <si>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</si>
  <si>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</si>
  <si>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</si>
  <si>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</si>
  <si>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</si>
  <si>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</si>
  <si>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</si>
  <si>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</si>
  <si>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</si>
  <si>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</si>
  <si>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</si>
  <si>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</si>
  <si>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</si>
  <si>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</si>
  <si>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</si>
  <si>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2022г</t>
  </si>
  <si>
    <t>Изменения на 2022 год (+;-)</t>
  </si>
  <si>
    <t>Итого с учетом изменений на  2022 год</t>
  </si>
  <si>
    <t>Муниципальная программа "Повышение систем жизнеобеспечения МО "Усть-Коксинский район" Республики Алтай"</t>
  </si>
  <si>
    <t>2023г</t>
  </si>
  <si>
    <t>Изменения на 2023 год (+;-)</t>
  </si>
  <si>
    <t>Итого с учетом изменений на  2023 год</t>
  </si>
  <si>
    <t xml:space="preserve"> на 2022 год и плановый период 2023 и 2024 годов"</t>
  </si>
  <si>
    <t xml:space="preserve"> образования "Усть-Коксинский район" на 2022 год
</t>
  </si>
  <si>
    <t xml:space="preserve"> и плановый период 2023 и 2024 годов"
</t>
  </si>
  <si>
    <t xml:space="preserve"> Распределение бюджетных ассигнований местного бюджета  на реализацию муниципальных программ  на 2023-2024 годы</t>
  </si>
  <si>
    <t>2024г</t>
  </si>
  <si>
    <t>Изменения на 2024 год (+;-)</t>
  </si>
  <si>
    <t>Итого с учетом изменений на  2024 год</t>
  </si>
  <si>
    <t xml:space="preserve"> Распределение бюджетных ассигнований местного бюджета  на реализацию муниципальных программ  на 2022  год</t>
  </si>
  <si>
    <t>Приложение 8</t>
  </si>
  <si>
    <t>Приложение 7</t>
  </si>
  <si>
    <t>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</si>
</sst>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0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left" vertical="distributed" wrapText="1"/>
    </xf>
    <xf numFmtId="0" fontId="4" fillId="2" borderId="0" xfId="0" applyFont="1" applyFill="1" applyAlignment="1">
      <alignment horizontal="right" vertical="distributed" wrapText="1"/>
    </xf>
    <xf numFmtId="0" fontId="5" fillId="2" borderId="0" xfId="0" applyFont="1" applyFill="1"/>
    <xf numFmtId="4" fontId="5" fillId="2" borderId="0" xfId="0" applyNumberFormat="1" applyFont="1" applyFill="1"/>
    <xf numFmtId="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right" vertical="distributed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view="pageBreakPreview" topLeftCell="A3" zoomScale="95" zoomScaleSheetLayoutView="95" workbookViewId="0">
      <selection activeCell="F26" sqref="F26"/>
    </sheetView>
  </sheetViews>
  <sheetFormatPr defaultColWidth="8.85546875" defaultRowHeight="15" x14ac:dyDescent="0.25"/>
  <cols>
    <col min="1" max="1" width="3" style="16" customWidth="1"/>
    <col min="2" max="2" width="8.7109375" style="16" customWidth="1"/>
    <col min="3" max="3" width="54.85546875" style="16" customWidth="1"/>
    <col min="4" max="4" width="19" style="16" hidden="1" customWidth="1"/>
    <col min="5" max="5" width="19.140625" style="16" customWidth="1"/>
    <col min="6" max="6" width="19.7109375" style="16" customWidth="1"/>
    <col min="7" max="7" width="16.5703125" style="16" customWidth="1"/>
    <col min="8" max="16384" width="8.85546875" style="16"/>
  </cols>
  <sheetData>
    <row r="1" spans="2:6" ht="16.5" customHeight="1" x14ac:dyDescent="0.25">
      <c r="D1" s="23" t="s">
        <v>59</v>
      </c>
      <c r="E1" s="23"/>
      <c r="F1" s="23"/>
    </row>
    <row r="2" spans="2:6" ht="16.5" customHeight="1" x14ac:dyDescent="0.25">
      <c r="C2" s="23" t="s">
        <v>41</v>
      </c>
      <c r="D2" s="23"/>
      <c r="E2" s="23"/>
      <c r="F2" s="23"/>
    </row>
    <row r="3" spans="2:6" ht="16.5" customHeight="1" x14ac:dyDescent="0.25">
      <c r="C3" s="23" t="s">
        <v>33</v>
      </c>
      <c r="D3" s="23"/>
      <c r="E3" s="23"/>
      <c r="F3" s="23"/>
    </row>
    <row r="4" spans="2:6" ht="16.5" customHeight="1" x14ac:dyDescent="0.25">
      <c r="C4" s="23" t="s">
        <v>34</v>
      </c>
      <c r="D4" s="23"/>
      <c r="E4" s="23"/>
      <c r="F4" s="23"/>
    </row>
    <row r="5" spans="2:6" ht="16.5" customHeight="1" x14ac:dyDescent="0.25">
      <c r="C5" s="23" t="s">
        <v>49</v>
      </c>
      <c r="D5" s="23"/>
      <c r="E5" s="23"/>
      <c r="F5" s="23"/>
    </row>
    <row r="6" spans="2:6" x14ac:dyDescent="0.25">
      <c r="C6" s="24" t="s">
        <v>58</v>
      </c>
      <c r="D6" s="24"/>
      <c r="E6" s="24"/>
      <c r="F6" s="24"/>
    </row>
    <row r="7" spans="2:6" x14ac:dyDescent="0.25">
      <c r="B7" s="22" t="s">
        <v>10</v>
      </c>
      <c r="C7" s="22"/>
      <c r="D7" s="22"/>
      <c r="E7" s="22"/>
      <c r="F7" s="22"/>
    </row>
    <row r="8" spans="2:6" x14ac:dyDescent="0.25">
      <c r="B8" s="22" t="s">
        <v>50</v>
      </c>
      <c r="C8" s="22"/>
      <c r="D8" s="22"/>
      <c r="E8" s="22"/>
      <c r="F8" s="22"/>
    </row>
    <row r="9" spans="2:6" x14ac:dyDescent="0.25">
      <c r="B9" s="22" t="s">
        <v>51</v>
      </c>
      <c r="C9" s="22"/>
      <c r="D9" s="22"/>
      <c r="E9" s="22"/>
      <c r="F9" s="22"/>
    </row>
    <row r="10" spans="2:6" hidden="1" x14ac:dyDescent="0.25">
      <c r="B10" s="15"/>
      <c r="C10" s="15"/>
      <c r="D10" s="15"/>
      <c r="E10" s="15"/>
      <c r="F10" s="15"/>
    </row>
    <row r="11" spans="2:6" ht="33" customHeight="1" x14ac:dyDescent="0.25">
      <c r="B11" s="25" t="s">
        <v>56</v>
      </c>
      <c r="C11" s="25"/>
      <c r="D11" s="25"/>
      <c r="E11" s="25"/>
      <c r="F11" s="25"/>
    </row>
    <row r="12" spans="2:6" x14ac:dyDescent="0.25">
      <c r="B12" s="26" t="s">
        <v>8</v>
      </c>
      <c r="C12" s="26"/>
      <c r="D12" s="26"/>
      <c r="E12" s="26"/>
      <c r="F12" s="26"/>
    </row>
    <row r="13" spans="2:6" ht="47.25" x14ac:dyDescent="0.25">
      <c r="B13" s="8" t="s">
        <v>0</v>
      </c>
      <c r="C13" s="8" t="s">
        <v>1</v>
      </c>
      <c r="D13" s="8" t="s">
        <v>42</v>
      </c>
      <c r="E13" s="8" t="s">
        <v>43</v>
      </c>
      <c r="F13" s="8" t="s">
        <v>44</v>
      </c>
    </row>
    <row r="14" spans="2:6" ht="15.75" x14ac:dyDescent="0.25">
      <c r="B14" s="9" t="s">
        <v>35</v>
      </c>
      <c r="C14" s="9" t="s">
        <v>36</v>
      </c>
      <c r="D14" s="9"/>
      <c r="E14" s="9" t="s">
        <v>37</v>
      </c>
      <c r="F14" s="9" t="s">
        <v>38</v>
      </c>
    </row>
    <row r="15" spans="2:6" ht="47.25" x14ac:dyDescent="0.25">
      <c r="B15" s="9" t="s">
        <v>2</v>
      </c>
      <c r="C15" s="10" t="s">
        <v>12</v>
      </c>
      <c r="D15" s="12">
        <v>3582014</v>
      </c>
      <c r="E15" s="12">
        <f>F15-D15</f>
        <v>249683</v>
      </c>
      <c r="F15" s="12">
        <v>3831697</v>
      </c>
    </row>
    <row r="16" spans="2:6" ht="63" x14ac:dyDescent="0.25">
      <c r="B16" s="9" t="s">
        <v>3</v>
      </c>
      <c r="C16" s="10" t="s">
        <v>13</v>
      </c>
      <c r="D16" s="12">
        <v>10000</v>
      </c>
      <c r="E16" s="12">
        <f t="shared" ref="E16:E27" si="0">F16-D16</f>
        <v>310000</v>
      </c>
      <c r="F16" s="12">
        <v>320000</v>
      </c>
    </row>
    <row r="17" spans="2:6" ht="47.25" x14ac:dyDescent="0.25">
      <c r="B17" s="9" t="s">
        <v>4</v>
      </c>
      <c r="C17" s="10" t="s">
        <v>45</v>
      </c>
      <c r="D17" s="12">
        <v>34231590.710000001</v>
      </c>
      <c r="E17" s="12">
        <f t="shared" si="0"/>
        <v>26225240.739999995</v>
      </c>
      <c r="F17" s="12">
        <f>58674814.14-1593.88-78100-1718055-17354.09-800000+1665378+16822+747759.48+1593.88+78100+548799.18+11199.98-11199.98+1195866+131583.27+1329.14+9889.33</f>
        <v>60456831.449999996</v>
      </c>
    </row>
    <row r="18" spans="2:6" ht="31.5" x14ac:dyDescent="0.25">
      <c r="B18" s="9" t="s">
        <v>5</v>
      </c>
      <c r="C18" s="10" t="s">
        <v>14</v>
      </c>
      <c r="D18" s="12">
        <v>0</v>
      </c>
      <c r="E18" s="12">
        <f t="shared" si="0"/>
        <v>0</v>
      </c>
      <c r="F18" s="12">
        <v>0</v>
      </c>
    </row>
    <row r="19" spans="2:6" ht="68.25" customHeight="1" x14ac:dyDescent="0.25">
      <c r="B19" s="9" t="s">
        <v>23</v>
      </c>
      <c r="C19" s="10" t="s">
        <v>15</v>
      </c>
      <c r="D19" s="12">
        <v>155552</v>
      </c>
      <c r="E19" s="12">
        <f t="shared" si="0"/>
        <v>6140</v>
      </c>
      <c r="F19" s="12">
        <v>161692</v>
      </c>
    </row>
    <row r="20" spans="2:6" ht="49.5" customHeight="1" x14ac:dyDescent="0.25">
      <c r="B20" s="9" t="s">
        <v>24</v>
      </c>
      <c r="C20" s="14" t="s">
        <v>32</v>
      </c>
      <c r="D20" s="12">
        <f>55164092+549931.06</f>
        <v>55714023.060000002</v>
      </c>
      <c r="E20" s="12">
        <f t="shared" si="0"/>
        <v>718828.61999999732</v>
      </c>
      <c r="F20" s="12">
        <f>55402225.68+411200+1290+618136</f>
        <v>56432851.68</v>
      </c>
    </row>
    <row r="21" spans="2:6" ht="31.5" x14ac:dyDescent="0.25">
      <c r="B21" s="9" t="s">
        <v>25</v>
      </c>
      <c r="C21" s="10" t="s">
        <v>17</v>
      </c>
      <c r="D21" s="12">
        <f>554821326.6-785802.06</f>
        <v>554035524.54000008</v>
      </c>
      <c r="E21" s="12">
        <f t="shared" si="0"/>
        <v>246670083.7299999</v>
      </c>
      <c r="F21" s="12">
        <f>757858208.27+6171300+16277560+370465.66+20398540-370465.66-23055400-1367425-498425+23055400+1367425+498425</f>
        <v>800705608.26999998</v>
      </c>
    </row>
    <row r="22" spans="2:6" ht="31.5" x14ac:dyDescent="0.25">
      <c r="B22" s="9" t="s">
        <v>26</v>
      </c>
      <c r="C22" s="10" t="s">
        <v>18</v>
      </c>
      <c r="D22" s="12">
        <f>64250022.92-134343</f>
        <v>64115679.920000002</v>
      </c>
      <c r="E22" s="12">
        <f t="shared" si="0"/>
        <v>682122.25</v>
      </c>
      <c r="F22" s="12">
        <v>64797802.170000002</v>
      </c>
    </row>
    <row r="23" spans="2:6" ht="47.25" x14ac:dyDescent="0.25">
      <c r="B23" s="9" t="s">
        <v>27</v>
      </c>
      <c r="C23" s="10" t="s">
        <v>19</v>
      </c>
      <c r="D23" s="12">
        <f>22640932+370214</f>
        <v>23011146</v>
      </c>
      <c r="E23" s="12">
        <f t="shared" si="0"/>
        <v>3361121.4200000018</v>
      </c>
      <c r="F23" s="12">
        <f>26370740.42+1527</f>
        <v>26372267.420000002</v>
      </c>
    </row>
    <row r="24" spans="2:6" ht="47.25" x14ac:dyDescent="0.25">
      <c r="B24" s="9" t="s">
        <v>28</v>
      </c>
      <c r="C24" s="10" t="s">
        <v>31</v>
      </c>
      <c r="D24" s="12">
        <v>3758450</v>
      </c>
      <c r="E24" s="12">
        <f t="shared" si="0"/>
        <v>1400</v>
      </c>
      <c r="F24" s="12">
        <v>3759850</v>
      </c>
    </row>
    <row r="25" spans="2:6" ht="47.25" x14ac:dyDescent="0.25">
      <c r="B25" s="9" t="s">
        <v>29</v>
      </c>
      <c r="C25" s="10" t="s">
        <v>21</v>
      </c>
      <c r="D25" s="12">
        <v>10315894</v>
      </c>
      <c r="E25" s="12">
        <f t="shared" si="0"/>
        <v>219152.18999999948</v>
      </c>
      <c r="F25" s="12">
        <f>10492695+42351.19</f>
        <v>10535046.189999999</v>
      </c>
    </row>
    <row r="26" spans="2:6" ht="47.25" x14ac:dyDescent="0.25">
      <c r="B26" s="9" t="s">
        <v>30</v>
      </c>
      <c r="C26" s="10" t="s">
        <v>22</v>
      </c>
      <c r="D26" s="12">
        <v>2300000</v>
      </c>
      <c r="E26" s="12">
        <f t="shared" si="0"/>
        <v>0</v>
      </c>
      <c r="F26" s="12">
        <v>2300000</v>
      </c>
    </row>
    <row r="27" spans="2:6" ht="15.75" x14ac:dyDescent="0.25">
      <c r="B27" s="9"/>
      <c r="C27" s="10" t="s">
        <v>6</v>
      </c>
      <c r="D27" s="12">
        <v>31299130</v>
      </c>
      <c r="E27" s="12">
        <f t="shared" si="0"/>
        <v>1260676.1999999993</v>
      </c>
      <c r="F27" s="12">
        <f>33177942.2-618136</f>
        <v>32559806.199999999</v>
      </c>
    </row>
    <row r="28" spans="2:6" ht="18.75" hidden="1" customHeight="1" x14ac:dyDescent="0.25">
      <c r="B28" s="9"/>
      <c r="C28" s="10" t="s">
        <v>9</v>
      </c>
      <c r="D28" s="12">
        <v>0</v>
      </c>
      <c r="E28" s="12">
        <f t="shared" ref="E28" si="1">F28-D28</f>
        <v>0</v>
      </c>
      <c r="F28" s="12">
        <v>0</v>
      </c>
    </row>
    <row r="29" spans="2:6" ht="18" customHeight="1" x14ac:dyDescent="0.25">
      <c r="B29" s="20" t="s">
        <v>7</v>
      </c>
      <c r="C29" s="21"/>
      <c r="D29" s="13">
        <f>D15+D16+D17+D18+D19+D20+D21+D22+D23+D24+D25+D26+D27+D28</f>
        <v>782529004.23000002</v>
      </c>
      <c r="E29" s="13">
        <f>E15+E16+E17+E18+E19+E20+E21+E22+E23+E24+E25+E26+E27+E28</f>
        <v>279704448.14999992</v>
      </c>
      <c r="F29" s="13">
        <f>F15+F16+F17+F18+F19+F20+F21+F22+F23+F24+F25+F26+F27+F28</f>
        <v>1062233452.38</v>
      </c>
    </row>
    <row r="30" spans="2:6" ht="18" customHeight="1" x14ac:dyDescent="0.25">
      <c r="D30" s="17"/>
      <c r="E30" s="17"/>
      <c r="F30" s="17"/>
    </row>
    <row r="31" spans="2:6" ht="18" customHeight="1" x14ac:dyDescent="0.25"/>
    <row r="32" spans="2:6" ht="18" hidden="1" customHeight="1" x14ac:dyDescent="0.25">
      <c r="D32" s="18">
        <v>708372778.73000002</v>
      </c>
      <c r="E32" s="18"/>
      <c r="F32" s="18">
        <v>782529004.23000002</v>
      </c>
    </row>
    <row r="33" spans="4:6" ht="18" hidden="1" customHeight="1" x14ac:dyDescent="0.25">
      <c r="D33" s="18"/>
      <c r="E33" s="18"/>
      <c r="F33" s="18">
        <f>F29-F32</f>
        <v>279704448.14999998</v>
      </c>
    </row>
    <row r="34" spans="4:6" x14ac:dyDescent="0.25">
      <c r="D34" s="18"/>
      <c r="E34" s="18"/>
      <c r="F34" s="18"/>
    </row>
    <row r="35" spans="4:6" x14ac:dyDescent="0.25">
      <c r="D35" s="18"/>
      <c r="E35" s="18"/>
      <c r="F35" s="18"/>
    </row>
    <row r="36" spans="4:6" x14ac:dyDescent="0.25">
      <c r="D36" s="19"/>
      <c r="E36" s="19"/>
      <c r="F36" s="19"/>
    </row>
    <row r="37" spans="4:6" x14ac:dyDescent="0.25">
      <c r="D37" s="19"/>
      <c r="E37" s="19"/>
      <c r="F37" s="19"/>
    </row>
  </sheetData>
  <mergeCells count="12">
    <mergeCell ref="B29:C29"/>
    <mergeCell ref="B8:F8"/>
    <mergeCell ref="B9:F9"/>
    <mergeCell ref="D1:F1"/>
    <mergeCell ref="C2:F2"/>
    <mergeCell ref="C3:F3"/>
    <mergeCell ref="C4:F4"/>
    <mergeCell ref="C5:F5"/>
    <mergeCell ref="C6:F6"/>
    <mergeCell ref="B7:F7"/>
    <mergeCell ref="B11:F11"/>
    <mergeCell ref="B12:F12"/>
  </mergeCells>
  <pageMargins left="0.70866141732283472" right="0.31496062992125984" top="0.35433070866141736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topLeftCell="A16" zoomScale="91" zoomScaleSheetLayoutView="91" workbookViewId="0">
      <selection activeCell="G19" sqref="G19"/>
    </sheetView>
  </sheetViews>
  <sheetFormatPr defaultColWidth="9.140625" defaultRowHeight="15" x14ac:dyDescent="0.25"/>
  <cols>
    <col min="1" max="1" width="5.28515625" style="2" customWidth="1"/>
    <col min="2" max="2" width="46.5703125" style="2" customWidth="1"/>
    <col min="3" max="3" width="17" style="2" hidden="1" customWidth="1"/>
    <col min="4" max="4" width="18" style="2" customWidth="1"/>
    <col min="5" max="5" width="16.85546875" style="2" customWidth="1"/>
    <col min="6" max="6" width="17.42578125" style="2" hidden="1" customWidth="1"/>
    <col min="7" max="7" width="17.5703125" style="2" customWidth="1"/>
    <col min="8" max="8" width="17.425781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 ht="15.75" customHeight="1" x14ac:dyDescent="0.25">
      <c r="E1" s="23" t="s">
        <v>58</v>
      </c>
      <c r="F1" s="23"/>
      <c r="G1" s="23"/>
      <c r="H1" s="23"/>
    </row>
    <row r="2" spans="1:10" ht="15.75" customHeight="1" x14ac:dyDescent="0.25">
      <c r="D2" s="11"/>
      <c r="E2" s="23" t="s">
        <v>41</v>
      </c>
      <c r="F2" s="23"/>
      <c r="G2" s="23"/>
      <c r="H2" s="23"/>
    </row>
    <row r="3" spans="1:10" ht="15.75" customHeight="1" x14ac:dyDescent="0.25">
      <c r="D3" s="23" t="s">
        <v>33</v>
      </c>
      <c r="E3" s="23"/>
      <c r="F3" s="23"/>
      <c r="G3" s="23"/>
      <c r="H3" s="23"/>
    </row>
    <row r="4" spans="1:10" ht="15.75" customHeight="1" x14ac:dyDescent="0.25">
      <c r="D4" s="23" t="s">
        <v>34</v>
      </c>
      <c r="E4" s="23"/>
      <c r="F4" s="23"/>
      <c r="G4" s="23"/>
      <c r="H4" s="23"/>
    </row>
    <row r="5" spans="1:10" ht="15.75" customHeight="1" x14ac:dyDescent="0.25">
      <c r="D5" s="23" t="s">
        <v>49</v>
      </c>
      <c r="E5" s="23"/>
      <c r="F5" s="23"/>
      <c r="G5" s="23"/>
      <c r="H5" s="23"/>
    </row>
    <row r="6" spans="1:10" x14ac:dyDescent="0.25">
      <c r="B6" s="29" t="s">
        <v>57</v>
      </c>
      <c r="C6" s="29"/>
      <c r="D6" s="29"/>
      <c r="E6" s="29"/>
      <c r="F6" s="29"/>
      <c r="G6" s="29"/>
      <c r="H6" s="29"/>
    </row>
    <row r="7" spans="1:10" x14ac:dyDescent="0.25">
      <c r="A7" s="22" t="s">
        <v>11</v>
      </c>
      <c r="B7" s="22"/>
      <c r="C7" s="22"/>
      <c r="D7" s="22"/>
      <c r="E7" s="22"/>
      <c r="F7" s="22"/>
      <c r="G7" s="22"/>
      <c r="H7" s="22"/>
      <c r="I7" s="1"/>
      <c r="J7" s="1"/>
    </row>
    <row r="8" spans="1:10" x14ac:dyDescent="0.25">
      <c r="A8" s="22" t="s">
        <v>50</v>
      </c>
      <c r="B8" s="22"/>
      <c r="C8" s="22"/>
      <c r="D8" s="22"/>
      <c r="E8" s="22"/>
      <c r="F8" s="22"/>
      <c r="G8" s="22"/>
      <c r="H8" s="22"/>
      <c r="I8" s="1"/>
      <c r="J8" s="1"/>
    </row>
    <row r="9" spans="1:10" x14ac:dyDescent="0.25">
      <c r="A9" s="22" t="s">
        <v>51</v>
      </c>
      <c r="B9" s="22"/>
      <c r="C9" s="22"/>
      <c r="D9" s="22"/>
      <c r="E9" s="22"/>
      <c r="F9" s="22"/>
      <c r="G9" s="22"/>
      <c r="H9" s="22"/>
      <c r="I9" s="1"/>
      <c r="J9" s="1"/>
    </row>
    <row r="10" spans="1:10" ht="29.25" customHeight="1" x14ac:dyDescent="0.25">
      <c r="A10" s="30" t="s">
        <v>52</v>
      </c>
      <c r="B10" s="30"/>
      <c r="C10" s="30"/>
      <c r="D10" s="30"/>
      <c r="E10" s="30"/>
      <c r="F10" s="30"/>
      <c r="G10" s="30"/>
      <c r="H10" s="30"/>
    </row>
    <row r="11" spans="1:10" x14ac:dyDescent="0.25">
      <c r="A11" s="31" t="s">
        <v>8</v>
      </c>
      <c r="B11" s="31"/>
      <c r="C11" s="31"/>
      <c r="D11" s="31"/>
      <c r="E11" s="31"/>
      <c r="F11" s="31"/>
      <c r="G11" s="31"/>
      <c r="H11" s="31"/>
    </row>
    <row r="12" spans="1:10" ht="39" customHeight="1" x14ac:dyDescent="0.25">
      <c r="A12" s="3" t="s">
        <v>0</v>
      </c>
      <c r="B12" s="3" t="s">
        <v>1</v>
      </c>
      <c r="C12" s="3" t="s">
        <v>46</v>
      </c>
      <c r="D12" s="3" t="s">
        <v>47</v>
      </c>
      <c r="E12" s="3" t="s">
        <v>48</v>
      </c>
      <c r="F12" s="3" t="s">
        <v>53</v>
      </c>
      <c r="G12" s="3" t="s">
        <v>54</v>
      </c>
      <c r="H12" s="3" t="s">
        <v>55</v>
      </c>
    </row>
    <row r="13" spans="1:10" x14ac:dyDescent="0.25">
      <c r="A13" s="3" t="s">
        <v>35</v>
      </c>
      <c r="B13" s="3" t="s">
        <v>36</v>
      </c>
      <c r="C13" s="3"/>
      <c r="D13" s="3" t="s">
        <v>37</v>
      </c>
      <c r="E13" s="3" t="s">
        <v>38</v>
      </c>
      <c r="F13" s="3" t="s">
        <v>39</v>
      </c>
      <c r="G13" s="3" t="s">
        <v>39</v>
      </c>
      <c r="H13" s="3" t="s">
        <v>40</v>
      </c>
    </row>
    <row r="14" spans="1:10" ht="63" x14ac:dyDescent="0.25">
      <c r="A14" s="9" t="s">
        <v>2</v>
      </c>
      <c r="B14" s="10" t="s">
        <v>12</v>
      </c>
      <c r="C14" s="12">
        <v>1994082</v>
      </c>
      <c r="D14" s="12">
        <f>0</f>
        <v>0</v>
      </c>
      <c r="E14" s="12">
        <f>C14+D14</f>
        <v>1994082</v>
      </c>
      <c r="F14" s="12">
        <v>1994082</v>
      </c>
      <c r="G14" s="12">
        <f>0</f>
        <v>0</v>
      </c>
      <c r="H14" s="12">
        <f t="shared" ref="H14:H27" si="0">F14+G14</f>
        <v>1994082</v>
      </c>
    </row>
    <row r="15" spans="1:10" ht="63" x14ac:dyDescent="0.25">
      <c r="A15" s="9" t="s">
        <v>3</v>
      </c>
      <c r="B15" s="10" t="s">
        <v>13</v>
      </c>
      <c r="C15" s="12">
        <v>10000</v>
      </c>
      <c r="D15" s="12">
        <f>0</f>
        <v>0</v>
      </c>
      <c r="E15" s="12">
        <f t="shared" ref="E15:E27" si="1">C15+D15</f>
        <v>10000</v>
      </c>
      <c r="F15" s="12">
        <v>10000</v>
      </c>
      <c r="G15" s="12">
        <f>0</f>
        <v>0</v>
      </c>
      <c r="H15" s="12">
        <f t="shared" si="0"/>
        <v>10000</v>
      </c>
    </row>
    <row r="16" spans="1:10" ht="47.25" x14ac:dyDescent="0.25">
      <c r="A16" s="9" t="s">
        <v>4</v>
      </c>
      <c r="B16" s="10" t="s">
        <v>45</v>
      </c>
      <c r="C16" s="12">
        <v>33363730.43</v>
      </c>
      <c r="D16" s="12">
        <f>26.14-2157297.27-21790.88-800000+2157297.27+21790.88+800000</f>
        <v>26.1400000002468</v>
      </c>
      <c r="E16" s="12">
        <f t="shared" si="1"/>
        <v>33363756.57</v>
      </c>
      <c r="F16" s="12">
        <v>32859295.710000001</v>
      </c>
      <c r="G16" s="12">
        <f>-79.73-2187777.84-22098.77-800000+2187777.84+22098.77+800000</f>
        <v>-79.729999999981374</v>
      </c>
      <c r="H16" s="12">
        <f t="shared" si="0"/>
        <v>32859215.98</v>
      </c>
    </row>
    <row r="17" spans="1:9" ht="47.25" x14ac:dyDescent="0.25">
      <c r="A17" s="9" t="s">
        <v>5</v>
      </c>
      <c r="B17" s="10" t="s">
        <v>14</v>
      </c>
      <c r="C17" s="12">
        <v>0</v>
      </c>
      <c r="D17" s="12">
        <f>0</f>
        <v>0</v>
      </c>
      <c r="E17" s="12">
        <f t="shared" si="1"/>
        <v>0</v>
      </c>
      <c r="F17" s="12">
        <v>0</v>
      </c>
      <c r="G17" s="12">
        <f>0</f>
        <v>0</v>
      </c>
      <c r="H17" s="12">
        <f t="shared" si="0"/>
        <v>0</v>
      </c>
    </row>
    <row r="18" spans="1:9" ht="85.5" customHeight="1" x14ac:dyDescent="0.25">
      <c r="A18" s="9" t="s">
        <v>23</v>
      </c>
      <c r="B18" s="10" t="s">
        <v>15</v>
      </c>
      <c r="C18" s="12">
        <v>27552</v>
      </c>
      <c r="D18" s="12">
        <f>0</f>
        <v>0</v>
      </c>
      <c r="E18" s="12">
        <f t="shared" si="1"/>
        <v>27552</v>
      </c>
      <c r="F18" s="12">
        <v>27552</v>
      </c>
      <c r="G18" s="12">
        <f>0</f>
        <v>0</v>
      </c>
      <c r="H18" s="12">
        <f t="shared" si="0"/>
        <v>27552</v>
      </c>
    </row>
    <row r="19" spans="1:9" ht="77.25" customHeight="1" x14ac:dyDescent="0.25">
      <c r="A19" s="9" t="s">
        <v>24</v>
      </c>
      <c r="B19" s="10" t="s">
        <v>16</v>
      </c>
      <c r="C19" s="12">
        <v>33845500</v>
      </c>
      <c r="D19" s="12">
        <f>0</f>
        <v>0</v>
      </c>
      <c r="E19" s="12">
        <f t="shared" si="1"/>
        <v>33845500</v>
      </c>
      <c r="F19" s="12">
        <v>33845500</v>
      </c>
      <c r="G19" s="12">
        <f>0</f>
        <v>0</v>
      </c>
      <c r="H19" s="12">
        <f t="shared" si="0"/>
        <v>33845500</v>
      </c>
    </row>
    <row r="20" spans="1:9" ht="48" customHeight="1" x14ac:dyDescent="0.25">
      <c r="A20" s="9" t="s">
        <v>25</v>
      </c>
      <c r="B20" s="10" t="s">
        <v>17</v>
      </c>
      <c r="C20" s="12">
        <v>387217000.49000001</v>
      </c>
      <c r="D20" s="12">
        <f>-41.83-19.19+3393700-69958.77+34279.8+69958.77</f>
        <v>3427918.78</v>
      </c>
      <c r="E20" s="12">
        <f t="shared" si="1"/>
        <v>390644919.26999998</v>
      </c>
      <c r="F20" s="12">
        <v>551773945.21000004</v>
      </c>
      <c r="G20" s="12">
        <f>-125.87+5309800-109457.84+53634.34+109457.84</f>
        <v>5363308.47</v>
      </c>
      <c r="H20" s="12">
        <f t="shared" si="0"/>
        <v>557137253.68000007</v>
      </c>
      <c r="I20" s="5"/>
    </row>
    <row r="21" spans="1:9" ht="47.25" x14ac:dyDescent="0.25">
      <c r="A21" s="9" t="s">
        <v>26</v>
      </c>
      <c r="B21" s="10" t="s">
        <v>18</v>
      </c>
      <c r="C21" s="12">
        <v>62253677.310000002</v>
      </c>
      <c r="D21" s="12">
        <f>-14.1+5148.77</f>
        <v>5134.67</v>
      </c>
      <c r="E21" s="12">
        <f t="shared" si="1"/>
        <v>62258811.980000004</v>
      </c>
      <c r="F21" s="12">
        <v>62253677.310000002</v>
      </c>
      <c r="G21" s="12">
        <f>-14.52+5148.77</f>
        <v>5134.25</v>
      </c>
      <c r="H21" s="12">
        <f t="shared" si="0"/>
        <v>62258811.560000002</v>
      </c>
    </row>
    <row r="22" spans="1:9" ht="47.25" x14ac:dyDescent="0.25">
      <c r="A22" s="9" t="s">
        <v>27</v>
      </c>
      <c r="B22" s="10" t="s">
        <v>19</v>
      </c>
      <c r="C22" s="12">
        <v>18709032</v>
      </c>
      <c r="D22" s="12">
        <v>-0.76</v>
      </c>
      <c r="E22" s="12">
        <f t="shared" si="1"/>
        <v>18709031.239999998</v>
      </c>
      <c r="F22" s="12">
        <v>18709032</v>
      </c>
      <c r="G22" s="12">
        <v>1.1200000000000001</v>
      </c>
      <c r="H22" s="12">
        <f t="shared" si="0"/>
        <v>18709033.120000001</v>
      </c>
    </row>
    <row r="23" spans="1:9" ht="31.5" customHeight="1" x14ac:dyDescent="0.25">
      <c r="A23" s="9" t="s">
        <v>28</v>
      </c>
      <c r="B23" s="10" t="s">
        <v>20</v>
      </c>
      <c r="C23" s="12">
        <v>0</v>
      </c>
      <c r="D23" s="12">
        <f>0</f>
        <v>0</v>
      </c>
      <c r="E23" s="12">
        <f t="shared" si="1"/>
        <v>0</v>
      </c>
      <c r="F23" s="12">
        <v>0</v>
      </c>
      <c r="G23" s="12">
        <f>0</f>
        <v>0</v>
      </c>
      <c r="H23" s="12">
        <f t="shared" si="0"/>
        <v>0</v>
      </c>
    </row>
    <row r="24" spans="1:9" ht="45" customHeight="1" x14ac:dyDescent="0.25">
      <c r="A24" s="9" t="s">
        <v>29</v>
      </c>
      <c r="B24" s="10" t="s">
        <v>21</v>
      </c>
      <c r="C24" s="12">
        <v>9140594</v>
      </c>
      <c r="D24" s="12">
        <f>0</f>
        <v>0</v>
      </c>
      <c r="E24" s="12">
        <f t="shared" si="1"/>
        <v>9140594</v>
      </c>
      <c r="F24" s="12">
        <v>9140594</v>
      </c>
      <c r="G24" s="12">
        <f>0</f>
        <v>0</v>
      </c>
      <c r="H24" s="12">
        <f t="shared" si="0"/>
        <v>9140594</v>
      </c>
    </row>
    <row r="25" spans="1:9" ht="63" x14ac:dyDescent="0.25">
      <c r="A25" s="9" t="s">
        <v>30</v>
      </c>
      <c r="B25" s="10" t="s">
        <v>22</v>
      </c>
      <c r="C25" s="12">
        <v>2300000</v>
      </c>
      <c r="D25" s="12">
        <f>0</f>
        <v>0</v>
      </c>
      <c r="E25" s="12">
        <f t="shared" si="1"/>
        <v>2300000</v>
      </c>
      <c r="F25" s="12">
        <v>2300000</v>
      </c>
      <c r="G25" s="12">
        <f>0</f>
        <v>0</v>
      </c>
      <c r="H25" s="12">
        <f t="shared" si="0"/>
        <v>2300000</v>
      </c>
    </row>
    <row r="26" spans="1:9" ht="15.75" x14ac:dyDescent="0.25">
      <c r="A26" s="9"/>
      <c r="B26" s="10" t="s">
        <v>6</v>
      </c>
      <c r="C26" s="12">
        <v>26069760</v>
      </c>
      <c r="D26" s="12">
        <v>-3000</v>
      </c>
      <c r="E26" s="12">
        <f t="shared" si="1"/>
        <v>26066760</v>
      </c>
      <c r="F26" s="12">
        <v>26069360</v>
      </c>
      <c r="G26" s="12">
        <v>-3000</v>
      </c>
      <c r="H26" s="12">
        <f t="shared" si="0"/>
        <v>26066360</v>
      </c>
    </row>
    <row r="27" spans="1:9" ht="19.5" customHeight="1" x14ac:dyDescent="0.25">
      <c r="A27" s="6"/>
      <c r="B27" s="4" t="s">
        <v>9</v>
      </c>
      <c r="C27" s="12">
        <v>8296386</v>
      </c>
      <c r="D27" s="12">
        <f>0</f>
        <v>0</v>
      </c>
      <c r="E27" s="12">
        <f t="shared" si="1"/>
        <v>8296386</v>
      </c>
      <c r="F27" s="12">
        <v>17005686</v>
      </c>
      <c r="G27" s="12">
        <f>0</f>
        <v>0</v>
      </c>
      <c r="H27" s="12">
        <f t="shared" si="0"/>
        <v>17005686</v>
      </c>
    </row>
    <row r="28" spans="1:9" ht="22.5" customHeight="1" x14ac:dyDescent="0.25">
      <c r="A28" s="27" t="s">
        <v>7</v>
      </c>
      <c r="B28" s="28"/>
      <c r="C28" s="7">
        <f>C26+C27+C14+C15+C16+C17+C18+C19+C20+C21+C22+C23+C24+C25</f>
        <v>583227314.23000002</v>
      </c>
      <c r="D28" s="7">
        <f t="shared" ref="D28" si="2">D26+D27+D14+D15+D16+D17+D18+D19+D20+D21+D22+D23+D24+D25</f>
        <v>3430078.83</v>
      </c>
      <c r="E28" s="7">
        <f>E26+E27+E14+E15+E16+E17+E18+E19+E20+E21+E22+E23+E24+E25</f>
        <v>586657393.05999994</v>
      </c>
      <c r="F28" s="7">
        <f t="shared" ref="F28:G28" si="3">F26+F27+F14+F15+F16+F17+F18+F19+F20+F21+F22+F23+F24+F25</f>
        <v>755988724.23000002</v>
      </c>
      <c r="G28" s="7">
        <f t="shared" si="3"/>
        <v>5365364.1100000003</v>
      </c>
      <c r="H28" s="7">
        <f t="shared" ref="H28" si="4">H26+H27+H14+H15+H16+H17+H18+H19+H20+H21+H22+H23+H24+H25</f>
        <v>761354088.34000003</v>
      </c>
    </row>
    <row r="30" spans="1:9" hidden="1" x14ac:dyDescent="0.25">
      <c r="C30" s="5">
        <v>512155940.56999999</v>
      </c>
      <c r="D30" s="5">
        <f>E30-C30</f>
        <v>49591273.660000026</v>
      </c>
      <c r="E30" s="5">
        <v>561747214.23000002</v>
      </c>
      <c r="F30" s="5">
        <v>515134824.23000002</v>
      </c>
      <c r="G30" s="5">
        <f>H30-F30</f>
        <v>-515134824.23000002</v>
      </c>
      <c r="H30" s="5">
        <v>0</v>
      </c>
    </row>
    <row r="31" spans="1:9" hidden="1" x14ac:dyDescent="0.25">
      <c r="C31" s="5"/>
      <c r="D31" s="5"/>
      <c r="E31" s="5"/>
      <c r="F31" s="5"/>
      <c r="G31" s="5"/>
      <c r="H31" s="5"/>
    </row>
    <row r="32" spans="1:9" hidden="1" x14ac:dyDescent="0.25">
      <c r="C32" s="5">
        <f>C30-C28</f>
        <v>-71071373.660000026</v>
      </c>
      <c r="D32" s="5">
        <f>E32-C32</f>
        <v>46161194.830000103</v>
      </c>
      <c r="E32" s="5">
        <f>E30-E28</f>
        <v>-24910178.829999924</v>
      </c>
      <c r="F32" s="5">
        <f>F30-F28</f>
        <v>-240853900</v>
      </c>
      <c r="G32" s="5">
        <f>H32-F32</f>
        <v>-520500188.34000003</v>
      </c>
      <c r="H32" s="5">
        <f>H30-H28</f>
        <v>-761354088.34000003</v>
      </c>
    </row>
  </sheetData>
  <mergeCells count="12">
    <mergeCell ref="D5:H5"/>
    <mergeCell ref="E1:H1"/>
    <mergeCell ref="E2:H2"/>
    <mergeCell ref="D3:H3"/>
    <mergeCell ref="D4:H4"/>
    <mergeCell ref="A28:B28"/>
    <mergeCell ref="B6:H6"/>
    <mergeCell ref="A7:H7"/>
    <mergeCell ref="A8:H8"/>
    <mergeCell ref="A9:H9"/>
    <mergeCell ref="A10:H10"/>
    <mergeCell ref="A11:H11"/>
  </mergeCells>
  <pageMargins left="0.9055118110236221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2022г</vt:lpstr>
      <vt:lpstr>2023-2024гг</vt:lpstr>
      <vt:lpstr>'2022г'!Область_печати</vt:lpstr>
      <vt:lpstr>'2023-2024гг'!Область_печати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2022-04-05T09:14:51Z</dcterms:modified>
</cp:coreProperties>
</file>