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251" activeTab="1"/>
  </bookViews>
  <sheets>
    <sheet name="2022" sheetId="4" r:id="rId1"/>
    <sheet name="2023" sheetId="5" r:id="rId2"/>
    <sheet name="Лист1" sheetId="3" r:id="rId3"/>
  </sheets>
  <definedNames>
    <definedName name="_xlnm.Print_Area" localSheetId="0">'2022'!$B$1:$AN$19</definedName>
    <definedName name="_xlnm.Print_Area" localSheetId="1">'2023'!$B$1:$AN$19</definedName>
  </definedNames>
  <calcPr calcId="144525"/>
</workbook>
</file>

<file path=xl/calcChain.xml><?xml version="1.0" encoding="utf-8"?>
<calcChain xmlns="http://schemas.openxmlformats.org/spreadsheetml/2006/main">
  <c r="AE25" i="5" l="1"/>
  <c r="AE21" i="5"/>
  <c r="AL23" i="5" s="1"/>
  <c r="T19" i="5"/>
  <c r="S19" i="5"/>
  <c r="R19" i="5"/>
  <c r="Q19" i="5"/>
  <c r="P19" i="5"/>
  <c r="O19" i="5"/>
  <c r="N19" i="5"/>
  <c r="M19" i="5"/>
  <c r="L19" i="5"/>
  <c r="K19" i="5"/>
  <c r="I19" i="5"/>
  <c r="H19" i="5"/>
  <c r="G19" i="5"/>
  <c r="F19" i="5"/>
  <c r="E19" i="5" s="1"/>
  <c r="AE12" i="5"/>
  <c r="AE11" i="5"/>
  <c r="AE10" i="5"/>
  <c r="AN9" i="5"/>
  <c r="AN19" i="5" s="1"/>
  <c r="AM9" i="5"/>
  <c r="AM19" i="5" s="1"/>
  <c r="AL9" i="5"/>
  <c r="AL19" i="5" s="1"/>
  <c r="AK9" i="5"/>
  <c r="AK19" i="5" s="1"/>
  <c r="AJ9" i="5"/>
  <c r="AI9" i="5"/>
  <c r="AI19" i="5" s="1"/>
  <c r="AH9" i="5"/>
  <c r="AH19" i="5" s="1"/>
  <c r="AG9" i="5"/>
  <c r="AG19" i="5" s="1"/>
  <c r="AF9" i="5"/>
  <c r="AF19" i="5" s="1"/>
  <c r="U9" i="5"/>
  <c r="E9" i="5"/>
  <c r="AE8" i="5"/>
  <c r="AD8" i="5"/>
  <c r="AC8" i="5"/>
  <c r="AB8" i="5"/>
  <c r="AA8" i="5"/>
  <c r="Y8" i="5"/>
  <c r="X8" i="5"/>
  <c r="W8" i="5"/>
  <c r="V8" i="5"/>
  <c r="J8" i="5"/>
  <c r="E8" i="5" s="1"/>
  <c r="AJ7" i="5"/>
  <c r="AE7" i="5"/>
  <c r="AD7" i="5"/>
  <c r="AC7" i="5"/>
  <c r="AC19" i="5" s="1"/>
  <c r="AB7" i="5"/>
  <c r="AA7" i="5"/>
  <c r="AA19" i="5" s="1"/>
  <c r="Z7" i="5"/>
  <c r="Y7" i="5"/>
  <c r="Y19" i="5" s="1"/>
  <c r="X7" i="5"/>
  <c r="X19" i="5" s="1"/>
  <c r="W7" i="5"/>
  <c r="W19" i="5" s="1"/>
  <c r="V7" i="5"/>
  <c r="E7" i="5"/>
  <c r="AE25" i="4"/>
  <c r="AN23" i="4"/>
  <c r="AN21" i="4" s="1"/>
  <c r="AJ23" i="4"/>
  <c r="AJ21" i="4" s="1"/>
  <c r="AF23" i="4"/>
  <c r="AF21" i="4" s="1"/>
  <c r="AE21" i="4"/>
  <c r="AL23" i="4" s="1"/>
  <c r="T19" i="4"/>
  <c r="S19" i="4"/>
  <c r="R19" i="4"/>
  <c r="Q19" i="4"/>
  <c r="P19" i="4"/>
  <c r="O19" i="4"/>
  <c r="N19" i="4"/>
  <c r="M19" i="4"/>
  <c r="L19" i="4"/>
  <c r="K19" i="4"/>
  <c r="I19" i="4"/>
  <c r="H19" i="4"/>
  <c r="G19" i="4"/>
  <c r="F19" i="4"/>
  <c r="E19" i="4" s="1"/>
  <c r="AE12" i="4"/>
  <c r="AE11" i="4"/>
  <c r="AE10" i="4"/>
  <c r="AN9" i="4"/>
  <c r="AN19" i="4" s="1"/>
  <c r="AM9" i="4"/>
  <c r="AM19" i="4" s="1"/>
  <c r="AL9" i="4"/>
  <c r="AL19" i="4" s="1"/>
  <c r="AK9" i="4"/>
  <c r="AK19" i="4" s="1"/>
  <c r="AJ9" i="4"/>
  <c r="AI9" i="4"/>
  <c r="AI19" i="4" s="1"/>
  <c r="AH9" i="4"/>
  <c r="AH19" i="4" s="1"/>
  <c r="AG9" i="4"/>
  <c r="AG19" i="4" s="1"/>
  <c r="AF9" i="4"/>
  <c r="AF19" i="4" s="1"/>
  <c r="U9" i="4"/>
  <c r="E9" i="4"/>
  <c r="AE8" i="4"/>
  <c r="AD8" i="4"/>
  <c r="AC8" i="4"/>
  <c r="AB8" i="4"/>
  <c r="AA8" i="4"/>
  <c r="Y8" i="4"/>
  <c r="X8" i="4"/>
  <c r="W8" i="4"/>
  <c r="V8" i="4"/>
  <c r="J8" i="4"/>
  <c r="E8" i="4" s="1"/>
  <c r="AJ7" i="4"/>
  <c r="AE7" i="4" s="1"/>
  <c r="AD7" i="4"/>
  <c r="AD19" i="4" s="1"/>
  <c r="AC7" i="4"/>
  <c r="AB7" i="4"/>
  <c r="AB19" i="4" s="1"/>
  <c r="AA7" i="4"/>
  <c r="Z7" i="4"/>
  <c r="Y7" i="4"/>
  <c r="Y19" i="4" s="1"/>
  <c r="X7" i="4"/>
  <c r="X19" i="4" s="1"/>
  <c r="W7" i="4"/>
  <c r="W19" i="4" s="1"/>
  <c r="V7" i="4"/>
  <c r="U7" i="4" s="1"/>
  <c r="E7" i="4"/>
  <c r="AA19" i="4" l="1"/>
  <c r="AC19" i="4"/>
  <c r="AI23" i="4"/>
  <c r="AM23" i="4"/>
  <c r="U7" i="5"/>
  <c r="AB19" i="5"/>
  <c r="AD19" i="5"/>
  <c r="AI23" i="5"/>
  <c r="AM23" i="5"/>
  <c r="AF23" i="5"/>
  <c r="AF21" i="5" s="1"/>
  <c r="AJ23" i="5"/>
  <c r="AJ21" i="5" s="1"/>
  <c r="AN23" i="5"/>
  <c r="AN21" i="5" s="1"/>
  <c r="AJ19" i="5"/>
  <c r="AE19" i="5" s="1"/>
  <c r="AJ19" i="4"/>
  <c r="AE19" i="4" s="1"/>
  <c r="V19" i="5"/>
  <c r="U19" i="5" s="1"/>
  <c r="Z8" i="5"/>
  <c r="U8" i="5" s="1"/>
  <c r="AE9" i="5"/>
  <c r="AL21" i="5"/>
  <c r="AG23" i="5"/>
  <c r="AG21" i="5" s="1"/>
  <c r="AK23" i="5"/>
  <c r="AK21" i="5" s="1"/>
  <c r="J19" i="5"/>
  <c r="AI21" i="5"/>
  <c r="AM21" i="5"/>
  <c r="AH23" i="5"/>
  <c r="AH21" i="5" s="1"/>
  <c r="V19" i="4"/>
  <c r="U19" i="4" s="1"/>
  <c r="Z8" i="4"/>
  <c r="U8" i="4" s="1"/>
  <c r="AE9" i="4"/>
  <c r="AL21" i="4"/>
  <c r="AG23" i="4"/>
  <c r="AG21" i="4" s="1"/>
  <c r="AK23" i="4"/>
  <c r="AK21" i="4" s="1"/>
  <c r="J19" i="4"/>
  <c r="AI21" i="4"/>
  <c r="AM21" i="4"/>
  <c r="AH23" i="4"/>
  <c r="AH21" i="4" s="1"/>
  <c r="Z19" i="5" l="1"/>
  <c r="Z19" i="4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</commentList>
</comments>
</file>

<file path=xl/sharedStrings.xml><?xml version="1.0" encoding="utf-8"?>
<sst xmlns="http://schemas.openxmlformats.org/spreadsheetml/2006/main" count="114" uniqueCount="39">
  <si>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</si>
  <si>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</si>
  <si>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</si>
  <si>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</si>
  <si>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</si>
  <si>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</si>
  <si>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</si>
  <si>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</si>
  <si>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</si>
  <si>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</si>
  <si>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</si>
  <si>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</si>
  <si>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</si>
  <si>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</si>
  <si>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</si>
  <si>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</si>
  <si>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</si>
  <si>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</si>
  <si>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</si>
  <si>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</si>
  <si>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</si>
  <si>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</si>
  <si>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</si>
  <si>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</si>
  <si>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</si>
  <si>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</si>
  <si>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</si>
  <si>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</si>
  <si>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</si>
  <si>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</si>
  <si>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</si>
  <si>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</si>
  <si>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выполнение работ по благоустройству территорий в рамках реализации проекта "Инициативы граждан"</t>
  </si>
  <si>
    <t>Распределение межбюджетных трансфертов бюджетам сельских поселений МО  "Усть-Коксинский район" РА на 2022 год</t>
  </si>
  <si>
    <t xml:space="preserve"> Распределение межбюджетных трансфертов бюджетам сельских поселений на 2022 год </t>
  </si>
  <si>
    <t xml:space="preserve"> Распределение межбюджетных трансфертов бюджетам сельских поселений на 2023 год </t>
  </si>
  <si>
    <t>Распределение межбюджетных трансфертов бюджетам сельских поселений МО  "Усть-Коксинский район" РА на 2023 год</t>
  </si>
  <si>
    <t xml:space="preserve">Приложение    22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</si>
  <si>
    <t xml:space="preserve">Приложение    23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2022и 2023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</si>
</sst>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0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8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168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2"/>
  <sheetViews>
    <sheetView view="pageBreakPreview" topLeftCell="B1" zoomScale="75" zoomScaleNormal="75" zoomScaleSheetLayoutView="75" workbookViewId="0">
      <selection activeCell="AE6" sqref="AE6:AN6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5.85546875" style="1" customWidth="1"/>
    <col min="32" max="32" width="14.85546875" style="1" customWidth="1"/>
    <col min="33" max="33" width="14.5703125" style="1" customWidth="1"/>
    <col min="34" max="35" width="13.85546875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s="1" customFormat="1" ht="67.150000000000006" customHeight="1" x14ac:dyDescent="0.2">
      <c r="B1" s="2"/>
      <c r="C1" s="3"/>
      <c r="D1" s="4"/>
      <c r="E1" s="3"/>
      <c r="F1" s="3"/>
      <c r="G1" s="3"/>
      <c r="H1" s="3"/>
      <c r="I1" s="5"/>
      <c r="J1" s="5"/>
      <c r="K1" s="98"/>
      <c r="L1" s="98"/>
      <c r="M1" s="98"/>
      <c r="N1" s="98"/>
      <c r="O1" s="6"/>
      <c r="P1" s="6"/>
      <c r="Q1" s="6"/>
      <c r="AK1" s="98" t="s">
        <v>37</v>
      </c>
      <c r="AL1" s="98"/>
      <c r="AM1" s="98"/>
      <c r="AN1" s="98"/>
    </row>
    <row r="2" spans="1:145" s="1" customFormat="1" ht="18.75" x14ac:dyDescent="0.3">
      <c r="A2" s="6"/>
      <c r="B2" s="102" t="s">
        <v>33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145" s="1" customFormat="1" ht="15.75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 x14ac:dyDescent="0.3">
      <c r="B4" s="99"/>
      <c r="C4" s="100" t="s">
        <v>0</v>
      </c>
      <c r="D4" s="10"/>
      <c r="E4" s="101" t="s">
        <v>22</v>
      </c>
      <c r="F4" s="101"/>
      <c r="G4" s="101"/>
      <c r="H4" s="101"/>
      <c r="I4" s="101"/>
      <c r="J4" s="101"/>
      <c r="K4" s="101"/>
      <c r="L4" s="101"/>
      <c r="M4" s="101"/>
      <c r="N4" s="101"/>
      <c r="O4" s="7"/>
      <c r="P4" s="7"/>
      <c r="Q4" s="7"/>
      <c r="U4" s="103" t="s">
        <v>23</v>
      </c>
      <c r="V4" s="103"/>
      <c r="W4" s="103"/>
      <c r="X4" s="103"/>
      <c r="Y4" s="103"/>
      <c r="Z4" s="103"/>
      <c r="AA4" s="103"/>
      <c r="AB4" s="103"/>
      <c r="AC4" s="103"/>
      <c r="AD4" s="103"/>
      <c r="AE4" s="104" t="s">
        <v>34</v>
      </c>
      <c r="AF4" s="104"/>
      <c r="AG4" s="104"/>
      <c r="AH4" s="104"/>
      <c r="AI4" s="104"/>
      <c r="AJ4" s="104"/>
      <c r="AK4" s="104"/>
      <c r="AL4" s="104"/>
      <c r="AM4" s="104"/>
      <c r="AN4" s="104"/>
    </row>
    <row r="5" spans="1:145" s="17" customFormat="1" ht="51" customHeight="1" thickBot="1" x14ac:dyDescent="0.35">
      <c r="A5" s="12"/>
      <c r="B5" s="99"/>
      <c r="C5" s="100"/>
      <c r="D5" s="105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0" t="s">
        <v>8</v>
      </c>
      <c r="AF5" s="81" t="s">
        <v>9</v>
      </c>
      <c r="AG5" s="81" t="s">
        <v>10</v>
      </c>
      <c r="AH5" s="81" t="s">
        <v>11</v>
      </c>
      <c r="AI5" s="81" t="s">
        <v>12</v>
      </c>
      <c r="AJ5" s="81" t="s">
        <v>13</v>
      </c>
      <c r="AK5" s="81" t="s">
        <v>14</v>
      </c>
      <c r="AL5" s="81" t="s">
        <v>15</v>
      </c>
      <c r="AM5" s="81" t="s">
        <v>19</v>
      </c>
      <c r="AN5" s="81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5" thickBot="1" x14ac:dyDescent="0.3">
      <c r="A6" s="18"/>
      <c r="B6" s="19" t="s">
        <v>3</v>
      </c>
      <c r="C6" s="20" t="s">
        <v>4</v>
      </c>
      <c r="D6" s="106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</v>
      </c>
      <c r="AF6" s="20">
        <v>2</v>
      </c>
      <c r="AG6" s="20">
        <v>3</v>
      </c>
      <c r="AH6" s="20">
        <v>4</v>
      </c>
      <c r="AI6" s="20">
        <v>5</v>
      </c>
      <c r="AJ6" s="20">
        <v>6</v>
      </c>
      <c r="AK6" s="20">
        <v>7</v>
      </c>
      <c r="AL6" s="20">
        <v>8</v>
      </c>
      <c r="AM6" s="20">
        <v>9</v>
      </c>
      <c r="AN6" s="20">
        <v>10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 x14ac:dyDescent="0.2">
      <c r="A7" s="30"/>
      <c r="B7" s="31" t="s">
        <v>5</v>
      </c>
      <c r="C7" s="57" t="s">
        <v>31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7">
        <f t="shared" ref="AE7:AE12" si="1">SUM(AF7:AN7)</f>
        <v>6596700</v>
      </c>
      <c r="AF7" s="91">
        <v>863660</v>
      </c>
      <c r="AG7" s="91">
        <v>453570</v>
      </c>
      <c r="AH7" s="91">
        <v>222410</v>
      </c>
      <c r="AI7" s="91">
        <v>1362840</v>
      </c>
      <c r="AJ7" s="91">
        <f>1337710-9800</f>
        <v>1327910</v>
      </c>
      <c r="AK7" s="91">
        <v>628420</v>
      </c>
      <c r="AL7" s="91">
        <v>1126090</v>
      </c>
      <c r="AM7" s="91">
        <v>0</v>
      </c>
      <c r="AN7" s="91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" customHeight="1" x14ac:dyDescent="0.2">
      <c r="A8" s="30"/>
      <c r="B8" s="39" t="s">
        <v>6</v>
      </c>
      <c r="C8" s="57" t="s">
        <v>30</v>
      </c>
      <c r="D8" s="96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7">
        <f t="shared" si="1"/>
        <v>20093700</v>
      </c>
      <c r="AF8" s="91">
        <v>2383500</v>
      </c>
      <c r="AG8" s="91">
        <v>2836600</v>
      </c>
      <c r="AH8" s="91">
        <v>2292300</v>
      </c>
      <c r="AI8" s="91">
        <v>850200</v>
      </c>
      <c r="AJ8" s="91">
        <v>1404800</v>
      </c>
      <c r="AK8" s="91">
        <v>3046400</v>
      </c>
      <c r="AL8" s="91">
        <v>975500</v>
      </c>
      <c r="AM8" s="91">
        <v>4213800</v>
      </c>
      <c r="AN8" s="91">
        <v>2090600</v>
      </c>
      <c r="AO8" s="36"/>
      <c r="AP8" s="36"/>
      <c r="AQ8" s="36"/>
      <c r="AR8" s="36"/>
      <c r="AS8" s="36"/>
      <c r="AT8" s="36"/>
      <c r="AU8" s="70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 x14ac:dyDescent="0.2">
      <c r="A9" s="30"/>
      <c r="B9" s="61" t="s">
        <v>7</v>
      </c>
      <c r="C9" s="62" t="s">
        <v>21</v>
      </c>
      <c r="D9" s="63"/>
      <c r="E9" s="64">
        <f>SUM(F9:N9)</f>
        <v>0</v>
      </c>
      <c r="F9" s="65"/>
      <c r="G9" s="65"/>
      <c r="H9" s="65"/>
      <c r="I9" s="65"/>
      <c r="J9" s="65"/>
      <c r="K9" s="65"/>
      <c r="L9" s="65"/>
      <c r="M9" s="65"/>
      <c r="N9" s="65"/>
      <c r="O9" s="66"/>
      <c r="P9" s="67"/>
      <c r="Q9" s="67"/>
      <c r="R9" s="67"/>
      <c r="S9" s="67"/>
      <c r="T9" s="68"/>
      <c r="U9" s="64">
        <f>SUM(V9:AD9)</f>
        <v>0</v>
      </c>
      <c r="V9" s="65"/>
      <c r="W9" s="65"/>
      <c r="X9" s="65"/>
      <c r="Y9" s="65"/>
      <c r="Z9" s="65"/>
      <c r="AA9" s="65"/>
      <c r="AB9" s="65"/>
      <c r="AC9" s="65"/>
      <c r="AD9" s="65"/>
      <c r="AE9" s="92">
        <f t="shared" si="1"/>
        <v>0</v>
      </c>
      <c r="AF9" s="93">
        <f>SUM(AF10:AF18)</f>
        <v>0</v>
      </c>
      <c r="AG9" s="93">
        <f t="shared" ref="AG9:AN9" si="2">SUM(AG10:AG18)</f>
        <v>0</v>
      </c>
      <c r="AH9" s="93">
        <f t="shared" si="2"/>
        <v>0</v>
      </c>
      <c r="AI9" s="93">
        <f t="shared" si="2"/>
        <v>0</v>
      </c>
      <c r="AJ9" s="93">
        <f t="shared" si="2"/>
        <v>0</v>
      </c>
      <c r="AK9" s="93">
        <f t="shared" si="2"/>
        <v>0</v>
      </c>
      <c r="AL9" s="93">
        <f t="shared" si="2"/>
        <v>0</v>
      </c>
      <c r="AM9" s="93">
        <f t="shared" si="2"/>
        <v>0</v>
      </c>
      <c r="AN9" s="93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79" customFormat="1" ht="55.5" hidden="1" customHeight="1" x14ac:dyDescent="0.2">
      <c r="A10" s="71"/>
      <c r="B10" s="72" t="s">
        <v>25</v>
      </c>
      <c r="C10" s="69" t="s">
        <v>24</v>
      </c>
      <c r="D10" s="73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77"/>
      <c r="Q10" s="77"/>
      <c r="R10" s="77"/>
      <c r="S10" s="77"/>
      <c r="T10" s="78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90">
        <f t="shared" si="1"/>
        <v>0</v>
      </c>
      <c r="AF10" s="91"/>
      <c r="AG10" s="94"/>
      <c r="AH10" s="94"/>
      <c r="AI10" s="94"/>
      <c r="AJ10" s="94"/>
      <c r="AK10" s="94"/>
      <c r="AL10" s="94"/>
      <c r="AM10" s="94"/>
      <c r="AN10" s="94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</row>
    <row r="11" spans="1:145" s="79" customFormat="1" ht="51" hidden="1" customHeight="1" x14ac:dyDescent="0.2">
      <c r="A11" s="71"/>
      <c r="B11" s="72" t="s">
        <v>27</v>
      </c>
      <c r="C11" s="82" t="s">
        <v>29</v>
      </c>
      <c r="D11" s="73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77"/>
      <c r="Q11" s="77"/>
      <c r="R11" s="77"/>
      <c r="S11" s="77"/>
      <c r="T11" s="78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90">
        <f>SUM(AF11:AN11)</f>
        <v>0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</row>
    <row r="12" spans="1:145" s="79" customFormat="1" ht="36.75" hidden="1" customHeight="1" x14ac:dyDescent="0.2">
      <c r="A12" s="71"/>
      <c r="B12" s="72" t="s">
        <v>28</v>
      </c>
      <c r="C12" s="82" t="s">
        <v>32</v>
      </c>
      <c r="D12" s="73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77"/>
      <c r="Q12" s="77"/>
      <c r="R12" s="77"/>
      <c r="S12" s="77"/>
      <c r="T12" s="7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90">
        <f t="shared" si="1"/>
        <v>0</v>
      </c>
      <c r="AF12" s="91"/>
      <c r="AG12" s="91"/>
      <c r="AH12" s="91"/>
      <c r="AI12" s="91"/>
      <c r="AJ12" s="91"/>
      <c r="AK12" s="91"/>
      <c r="AL12" s="91"/>
      <c r="AM12" s="95"/>
      <c r="AN12" s="91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</row>
    <row r="13" spans="1:145" s="79" customFormat="1" ht="47.25" hidden="1" customHeight="1" x14ac:dyDescent="0.2">
      <c r="A13" s="71"/>
      <c r="B13" s="72"/>
      <c r="C13" s="82"/>
      <c r="D13" s="73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7"/>
      <c r="Q13" s="77"/>
      <c r="R13" s="77"/>
      <c r="S13" s="77"/>
      <c r="T13" s="78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1"/>
      <c r="AG13" s="91"/>
      <c r="AH13" s="91"/>
      <c r="AI13" s="91"/>
      <c r="AJ13" s="91"/>
      <c r="AK13" s="91"/>
      <c r="AL13" s="91"/>
      <c r="AM13" s="91"/>
      <c r="AN13" s="91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</row>
    <row r="14" spans="1:145" s="79" customFormat="1" ht="132.75" hidden="1" customHeight="1" x14ac:dyDescent="0.2">
      <c r="A14" s="71"/>
      <c r="B14" s="72"/>
      <c r="C14" s="82"/>
      <c r="D14" s="73"/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77"/>
      <c r="Q14" s="77"/>
      <c r="R14" s="77"/>
      <c r="S14" s="77"/>
      <c r="T14" s="78"/>
      <c r="U14" s="74"/>
      <c r="V14" s="75"/>
      <c r="W14" s="75"/>
      <c r="X14" s="75"/>
      <c r="Y14" s="75"/>
      <c r="Z14" s="75"/>
      <c r="AA14" s="75"/>
      <c r="AB14" s="75"/>
      <c r="AC14" s="75"/>
      <c r="AD14" s="75"/>
      <c r="AE14" s="90"/>
      <c r="AF14" s="91"/>
      <c r="AG14" s="91"/>
      <c r="AH14" s="91"/>
      <c r="AI14" s="91"/>
      <c r="AJ14" s="91"/>
      <c r="AK14" s="91"/>
      <c r="AL14" s="91"/>
      <c r="AM14" s="91"/>
      <c r="AN14" s="91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</row>
    <row r="15" spans="1:145" s="79" customFormat="1" ht="181.9" hidden="1" customHeight="1" x14ac:dyDescent="0.2">
      <c r="A15" s="71"/>
      <c r="B15" s="72"/>
      <c r="C15" s="89"/>
      <c r="D15" s="73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7"/>
      <c r="Q15" s="77"/>
      <c r="R15" s="77"/>
      <c r="S15" s="77"/>
      <c r="T15" s="78"/>
      <c r="U15" s="74"/>
      <c r="V15" s="75"/>
      <c r="W15" s="75"/>
      <c r="X15" s="75"/>
      <c r="Y15" s="75"/>
      <c r="Z15" s="75"/>
      <c r="AA15" s="75"/>
      <c r="AB15" s="75"/>
      <c r="AC15" s="75"/>
      <c r="AD15" s="75"/>
      <c r="AE15" s="90"/>
      <c r="AF15" s="91"/>
      <c r="AG15" s="91"/>
      <c r="AH15" s="91"/>
      <c r="AI15" s="91"/>
      <c r="AJ15" s="91"/>
      <c r="AK15" s="91"/>
      <c r="AL15" s="91"/>
      <c r="AM15" s="91"/>
      <c r="AN15" s="91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</row>
    <row r="16" spans="1:145" s="79" customFormat="1" ht="103.15" hidden="1" customHeight="1" x14ac:dyDescent="0.2">
      <c r="A16" s="71"/>
      <c r="B16" s="72"/>
      <c r="C16" s="82"/>
      <c r="D16" s="73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77"/>
      <c r="Q16" s="77"/>
      <c r="R16" s="77"/>
      <c r="S16" s="77"/>
      <c r="T16" s="78"/>
      <c r="U16" s="74"/>
      <c r="V16" s="75"/>
      <c r="W16" s="75"/>
      <c r="X16" s="75"/>
      <c r="Y16" s="75"/>
      <c r="Z16" s="75"/>
      <c r="AA16" s="75"/>
      <c r="AB16" s="75"/>
      <c r="AC16" s="75"/>
      <c r="AD16" s="75"/>
      <c r="AE16" s="90"/>
      <c r="AF16" s="91"/>
      <c r="AG16" s="91"/>
      <c r="AH16" s="91"/>
      <c r="AI16" s="91"/>
      <c r="AJ16" s="91"/>
      <c r="AK16" s="91"/>
      <c r="AL16" s="91"/>
      <c r="AM16" s="91"/>
      <c r="AN16" s="91"/>
      <c r="AO16" s="70"/>
      <c r="AP16" s="70"/>
      <c r="AQ16" s="88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</row>
    <row r="17" spans="1:145" s="79" customFormat="1" ht="103.15" hidden="1" customHeight="1" x14ac:dyDescent="0.2">
      <c r="A17" s="71"/>
      <c r="B17" s="72"/>
      <c r="C17" s="82"/>
      <c r="D17" s="73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77"/>
      <c r="Q17" s="77"/>
      <c r="R17" s="77"/>
      <c r="S17" s="77"/>
      <c r="T17" s="78"/>
      <c r="U17" s="74"/>
      <c r="V17" s="75"/>
      <c r="W17" s="75"/>
      <c r="X17" s="75"/>
      <c r="Y17" s="75"/>
      <c r="Z17" s="75"/>
      <c r="AA17" s="75"/>
      <c r="AB17" s="75"/>
      <c r="AC17" s="75"/>
      <c r="AD17" s="75"/>
      <c r="AE17" s="90"/>
      <c r="AF17" s="91"/>
      <c r="AG17" s="91"/>
      <c r="AH17" s="91"/>
      <c r="AI17" s="91"/>
      <c r="AJ17" s="91"/>
      <c r="AK17" s="91"/>
      <c r="AL17" s="91"/>
      <c r="AM17" s="91"/>
      <c r="AN17" s="91"/>
      <c r="AO17" s="70"/>
      <c r="AP17" s="70"/>
      <c r="AQ17" s="88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</row>
    <row r="18" spans="1:145" s="79" customFormat="1" ht="64.150000000000006" hidden="1" customHeight="1" x14ac:dyDescent="0.2">
      <c r="A18" s="71"/>
      <c r="B18" s="72"/>
      <c r="C18" s="82"/>
      <c r="D18" s="73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77"/>
      <c r="Q18" s="77"/>
      <c r="R18" s="77"/>
      <c r="S18" s="77"/>
      <c r="T18" s="78"/>
      <c r="U18" s="74"/>
      <c r="V18" s="75"/>
      <c r="W18" s="75"/>
      <c r="X18" s="75"/>
      <c r="Y18" s="75"/>
      <c r="Z18" s="75"/>
      <c r="AA18" s="75"/>
      <c r="AB18" s="75"/>
      <c r="AC18" s="75"/>
      <c r="AD18" s="75"/>
      <c r="AE18" s="90"/>
      <c r="AF18" s="91"/>
      <c r="AG18" s="91"/>
      <c r="AH18" s="91"/>
      <c r="AI18" s="91"/>
      <c r="AJ18" s="91"/>
      <c r="AK18" s="91"/>
      <c r="AL18" s="91"/>
      <c r="AM18" s="91"/>
      <c r="AN18" s="91"/>
      <c r="AO18" s="70"/>
      <c r="AP18" s="70"/>
      <c r="AQ18" s="88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</row>
    <row r="19" spans="1:145" s="29" customFormat="1" ht="46.5" customHeight="1" x14ac:dyDescent="0.3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15" hidden="1" customHeight="1" x14ac:dyDescent="0.25">
      <c r="B20" s="83"/>
      <c r="C20" s="26"/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15" hidden="1" customHeight="1" x14ac:dyDescent="0.25">
      <c r="B21" s="83"/>
      <c r="C21" s="26"/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7">
        <f>AE21*AF20*12-AF23</f>
        <v>273310.63199999998</v>
      </c>
      <c r="AG21" s="87">
        <f>AE21*AG20*12-AG23</f>
        <v>387654.87600000005</v>
      </c>
      <c r="AH21" s="87">
        <f>AH20*AE21*12-AH23</f>
        <v>175699.69199999998</v>
      </c>
      <c r="AI21" s="87">
        <f>AE21*AI20*12-AI23</f>
        <v>180347.83200000002</v>
      </c>
      <c r="AJ21" s="87">
        <f>AE21*AJ20*12-AJ23</f>
        <v>299340.21600000001</v>
      </c>
      <c r="AK21" s="87">
        <f>AE21*12*AK20-AK23</f>
        <v>298410.58799999999</v>
      </c>
      <c r="AL21" s="87">
        <f>AE21*AL20*12-AL23</f>
        <v>190573.74</v>
      </c>
      <c r="AM21" s="87">
        <f>AE21*AM20*12-AM23</f>
        <v>283536.54000000004</v>
      </c>
      <c r="AN21" s="87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75" hidden="1" x14ac:dyDescent="0.25">
      <c r="B22" s="83"/>
      <c r="C22" s="26" t="s">
        <v>26</v>
      </c>
      <c r="D22" s="86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15" hidden="1" customHeight="1" x14ac:dyDescent="0.25">
      <c r="B23" s="83"/>
      <c r="C23" s="26"/>
      <c r="D23" s="86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 x14ac:dyDescent="0.2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">
      <c r="B25" s="58"/>
      <c r="C25" s="3"/>
      <c r="AE25" s="74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 x14ac:dyDescent="0.2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">
      <c r="B27" s="58"/>
      <c r="C27" s="3"/>
    </row>
    <row r="28" spans="1:145" x14ac:dyDescent="0.2">
      <c r="B28" s="58"/>
      <c r="C28" s="3"/>
    </row>
    <row r="29" spans="1:145" x14ac:dyDescent="0.2">
      <c r="B29" s="58"/>
      <c r="C29" s="3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 x14ac:dyDescent="0.2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 x14ac:dyDescent="0.2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2"/>
  <sheetViews>
    <sheetView tabSelected="1" view="pageBreakPreview" topLeftCell="B1" zoomScale="75" zoomScaleNormal="75" zoomScaleSheetLayoutView="75" workbookViewId="0">
      <selection activeCell="AG9" sqref="AG9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5.85546875" style="1" customWidth="1"/>
    <col min="32" max="32" width="14.85546875" style="1" customWidth="1"/>
    <col min="33" max="33" width="14.5703125" style="1" customWidth="1"/>
    <col min="34" max="35" width="13.85546875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s="1" customFormat="1" ht="67.150000000000006" customHeight="1" x14ac:dyDescent="0.2">
      <c r="B1" s="2"/>
      <c r="C1" s="3"/>
      <c r="D1" s="4"/>
      <c r="E1" s="3"/>
      <c r="F1" s="3"/>
      <c r="G1" s="3"/>
      <c r="H1" s="3"/>
      <c r="I1" s="5"/>
      <c r="J1" s="5"/>
      <c r="K1" s="98"/>
      <c r="L1" s="98"/>
      <c r="M1" s="98"/>
      <c r="N1" s="98"/>
      <c r="O1" s="6"/>
      <c r="P1" s="6"/>
      <c r="Q1" s="6"/>
      <c r="AK1" s="98" t="s">
        <v>38</v>
      </c>
      <c r="AL1" s="98"/>
      <c r="AM1" s="98"/>
      <c r="AN1" s="98"/>
    </row>
    <row r="2" spans="1:145" s="1" customFormat="1" ht="18.75" x14ac:dyDescent="0.3">
      <c r="A2" s="6"/>
      <c r="B2" s="102" t="s">
        <v>36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145" s="1" customFormat="1" ht="15.75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55"/>
      <c r="O3" s="7"/>
      <c r="P3" s="7"/>
      <c r="Q3" s="7"/>
      <c r="AN3" s="26" t="s">
        <v>18</v>
      </c>
    </row>
    <row r="4" spans="1:145" s="1" customFormat="1" ht="27.6" customHeight="1" thickBot="1" x14ac:dyDescent="0.3">
      <c r="B4" s="99"/>
      <c r="C4" s="100" t="s">
        <v>0</v>
      </c>
      <c r="D4" s="10"/>
      <c r="E4" s="101" t="s">
        <v>22</v>
      </c>
      <c r="F4" s="101"/>
      <c r="G4" s="101"/>
      <c r="H4" s="101"/>
      <c r="I4" s="101"/>
      <c r="J4" s="101"/>
      <c r="K4" s="101"/>
      <c r="L4" s="101"/>
      <c r="M4" s="101"/>
      <c r="N4" s="101"/>
      <c r="O4" s="7"/>
      <c r="P4" s="7"/>
      <c r="Q4" s="7"/>
      <c r="U4" s="103" t="s">
        <v>23</v>
      </c>
      <c r="V4" s="103"/>
      <c r="W4" s="103"/>
      <c r="X4" s="103"/>
      <c r="Y4" s="103"/>
      <c r="Z4" s="103"/>
      <c r="AA4" s="103"/>
      <c r="AB4" s="103"/>
      <c r="AC4" s="103"/>
      <c r="AD4" s="103"/>
      <c r="AE4" s="104" t="s">
        <v>35</v>
      </c>
      <c r="AF4" s="104"/>
      <c r="AG4" s="104"/>
      <c r="AH4" s="104"/>
      <c r="AI4" s="104"/>
      <c r="AJ4" s="104"/>
      <c r="AK4" s="104"/>
      <c r="AL4" s="104"/>
      <c r="AM4" s="104"/>
      <c r="AN4" s="104"/>
    </row>
    <row r="5" spans="1:145" s="17" customFormat="1" ht="51" customHeight="1" thickBot="1" x14ac:dyDescent="0.35">
      <c r="A5" s="12"/>
      <c r="B5" s="99"/>
      <c r="C5" s="100"/>
      <c r="D5" s="105" t="s">
        <v>1</v>
      </c>
      <c r="E5" s="54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19</v>
      </c>
      <c r="N5" s="56" t="s">
        <v>17</v>
      </c>
      <c r="O5" s="53" t="s">
        <v>16</v>
      </c>
      <c r="P5" s="48" t="s">
        <v>17</v>
      </c>
      <c r="Q5" s="13" t="s">
        <v>2</v>
      </c>
      <c r="R5" s="14"/>
      <c r="S5" s="15"/>
      <c r="T5" s="12"/>
      <c r="U5" s="54" t="s">
        <v>8</v>
      </c>
      <c r="V5" s="56" t="s">
        <v>9</v>
      </c>
      <c r="W5" s="56" t="s">
        <v>10</v>
      </c>
      <c r="X5" s="56" t="s">
        <v>11</v>
      </c>
      <c r="Y5" s="56" t="s">
        <v>12</v>
      </c>
      <c r="Z5" s="56" t="s">
        <v>13</v>
      </c>
      <c r="AA5" s="56" t="s">
        <v>14</v>
      </c>
      <c r="AB5" s="56" t="s">
        <v>15</v>
      </c>
      <c r="AC5" s="56" t="s">
        <v>19</v>
      </c>
      <c r="AD5" s="56" t="s">
        <v>17</v>
      </c>
      <c r="AE5" s="80" t="s">
        <v>8</v>
      </c>
      <c r="AF5" s="81" t="s">
        <v>9</v>
      </c>
      <c r="AG5" s="81" t="s">
        <v>10</v>
      </c>
      <c r="AH5" s="81" t="s">
        <v>11</v>
      </c>
      <c r="AI5" s="81" t="s">
        <v>12</v>
      </c>
      <c r="AJ5" s="81" t="s">
        <v>13</v>
      </c>
      <c r="AK5" s="81" t="s">
        <v>14</v>
      </c>
      <c r="AL5" s="81" t="s">
        <v>15</v>
      </c>
      <c r="AM5" s="81" t="s">
        <v>19</v>
      </c>
      <c r="AN5" s="81" t="s">
        <v>17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</row>
    <row r="6" spans="1:145" s="27" customFormat="1" ht="16.5" thickBot="1" x14ac:dyDescent="0.3">
      <c r="A6" s="18"/>
      <c r="B6" s="19" t="s">
        <v>3</v>
      </c>
      <c r="C6" s="20" t="s">
        <v>4</v>
      </c>
      <c r="D6" s="106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1">
        <v>1</v>
      </c>
      <c r="P6" s="22">
        <v>16</v>
      </c>
      <c r="Q6" s="23">
        <v>17</v>
      </c>
      <c r="R6" s="24"/>
      <c r="S6" s="25"/>
      <c r="T6" s="18"/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20">
        <v>6</v>
      </c>
      <c r="AA6" s="20">
        <v>7</v>
      </c>
      <c r="AB6" s="20">
        <v>8</v>
      </c>
      <c r="AC6" s="20">
        <v>9</v>
      </c>
      <c r="AD6" s="20">
        <v>10</v>
      </c>
      <c r="AE6" s="20">
        <v>1</v>
      </c>
      <c r="AF6" s="20">
        <v>2</v>
      </c>
      <c r="AG6" s="20">
        <v>3</v>
      </c>
      <c r="AH6" s="20">
        <v>4</v>
      </c>
      <c r="AI6" s="20">
        <v>5</v>
      </c>
      <c r="AJ6" s="20">
        <v>6</v>
      </c>
      <c r="AK6" s="20">
        <v>7</v>
      </c>
      <c r="AL6" s="20">
        <v>8</v>
      </c>
      <c r="AM6" s="20">
        <v>9</v>
      </c>
      <c r="AN6" s="20">
        <v>10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</row>
    <row r="7" spans="1:145" s="37" customFormat="1" ht="86.25" customHeight="1" x14ac:dyDescent="0.2">
      <c r="A7" s="30"/>
      <c r="B7" s="31" t="s">
        <v>5</v>
      </c>
      <c r="C7" s="57" t="s">
        <v>31</v>
      </c>
      <c r="D7" s="32"/>
      <c r="E7" s="59">
        <f>SUM(F7:N7)</f>
        <v>6764100</v>
      </c>
      <c r="F7" s="60">
        <v>608070</v>
      </c>
      <c r="G7" s="60">
        <v>898610</v>
      </c>
      <c r="H7" s="60">
        <v>402250</v>
      </c>
      <c r="I7" s="60">
        <v>333500</v>
      </c>
      <c r="J7" s="60">
        <v>588430</v>
      </c>
      <c r="K7" s="60">
        <v>599890</v>
      </c>
      <c r="L7" s="60">
        <v>512320</v>
      </c>
      <c r="M7" s="60">
        <v>2289890</v>
      </c>
      <c r="N7" s="60">
        <v>531140</v>
      </c>
      <c r="O7" s="33"/>
      <c r="P7" s="34"/>
      <c r="Q7" s="34"/>
      <c r="R7" s="34"/>
      <c r="S7" s="34"/>
      <c r="T7" s="35"/>
      <c r="U7" s="59">
        <f>SUM(V7:AD7)</f>
        <v>-167400</v>
      </c>
      <c r="V7" s="60">
        <f t="shared" ref="V7:AD8" si="0">AF7-F7</f>
        <v>255590</v>
      </c>
      <c r="W7" s="60">
        <f t="shared" si="0"/>
        <v>-445040</v>
      </c>
      <c r="X7" s="60">
        <f t="shared" si="0"/>
        <v>-179840</v>
      </c>
      <c r="Y7" s="60">
        <f t="shared" si="0"/>
        <v>1029340</v>
      </c>
      <c r="Z7" s="60">
        <f t="shared" si="0"/>
        <v>739480</v>
      </c>
      <c r="AA7" s="60">
        <f t="shared" si="0"/>
        <v>28530</v>
      </c>
      <c r="AB7" s="60">
        <f t="shared" si="0"/>
        <v>613770</v>
      </c>
      <c r="AC7" s="60">
        <f t="shared" si="0"/>
        <v>-2289890</v>
      </c>
      <c r="AD7" s="60">
        <f t="shared" si="0"/>
        <v>80660</v>
      </c>
      <c r="AE7" s="97">
        <f t="shared" ref="AE7:AE12" si="1">SUM(AF7:AN7)</f>
        <v>6596700</v>
      </c>
      <c r="AF7" s="91">
        <v>863660</v>
      </c>
      <c r="AG7" s="91">
        <v>453570</v>
      </c>
      <c r="AH7" s="91">
        <v>222410</v>
      </c>
      <c r="AI7" s="91">
        <v>1362840</v>
      </c>
      <c r="AJ7" s="91">
        <f>1337710-9800</f>
        <v>1327910</v>
      </c>
      <c r="AK7" s="91">
        <v>628420</v>
      </c>
      <c r="AL7" s="91">
        <v>1126090</v>
      </c>
      <c r="AM7" s="91">
        <v>0</v>
      </c>
      <c r="AN7" s="91">
        <v>611800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</row>
    <row r="8" spans="1:145" s="37" customFormat="1" ht="91.9" customHeight="1" x14ac:dyDescent="0.2">
      <c r="A8" s="30"/>
      <c r="B8" s="39" t="s">
        <v>6</v>
      </c>
      <c r="C8" s="57" t="s">
        <v>30</v>
      </c>
      <c r="D8" s="96"/>
      <c r="E8" s="59">
        <f>SUM(F8:N8)</f>
        <v>17093700</v>
      </c>
      <c r="F8" s="60">
        <v>2247500</v>
      </c>
      <c r="G8" s="60">
        <v>2164000</v>
      </c>
      <c r="H8" s="60">
        <v>1955500</v>
      </c>
      <c r="I8" s="60">
        <v>1767000</v>
      </c>
      <c r="J8" s="60">
        <f>2728500-650000</f>
        <v>2078500</v>
      </c>
      <c r="K8" s="60">
        <v>2492500</v>
      </c>
      <c r="L8" s="60">
        <v>1158000</v>
      </c>
      <c r="M8" s="60">
        <v>1229200</v>
      </c>
      <c r="N8" s="60">
        <v>2001500</v>
      </c>
      <c r="O8" s="40"/>
      <c r="P8" s="41"/>
      <c r="Q8" s="41"/>
      <c r="R8" s="38"/>
      <c r="S8" s="38"/>
      <c r="T8" s="42"/>
      <c r="U8" s="59">
        <f>SUM(V8:AD8)</f>
        <v>3000000</v>
      </c>
      <c r="V8" s="60">
        <f t="shared" si="0"/>
        <v>136000</v>
      </c>
      <c r="W8" s="60">
        <f t="shared" si="0"/>
        <v>672600</v>
      </c>
      <c r="X8" s="60">
        <f t="shared" si="0"/>
        <v>336800</v>
      </c>
      <c r="Y8" s="60">
        <f t="shared" si="0"/>
        <v>-916800</v>
      </c>
      <c r="Z8" s="60">
        <f t="shared" si="0"/>
        <v>-673700</v>
      </c>
      <c r="AA8" s="60">
        <f t="shared" si="0"/>
        <v>553900</v>
      </c>
      <c r="AB8" s="60">
        <f t="shared" si="0"/>
        <v>-182500</v>
      </c>
      <c r="AC8" s="60">
        <f t="shared" si="0"/>
        <v>2984600</v>
      </c>
      <c r="AD8" s="60">
        <f t="shared" si="0"/>
        <v>89100</v>
      </c>
      <c r="AE8" s="97">
        <f t="shared" si="1"/>
        <v>20093700</v>
      </c>
      <c r="AF8" s="91">
        <v>2383500</v>
      </c>
      <c r="AG8" s="91">
        <v>2836600</v>
      </c>
      <c r="AH8" s="91">
        <v>2292300</v>
      </c>
      <c r="AI8" s="91">
        <v>850200</v>
      </c>
      <c r="AJ8" s="91">
        <v>1404800</v>
      </c>
      <c r="AK8" s="91">
        <v>3046400</v>
      </c>
      <c r="AL8" s="91">
        <v>975500</v>
      </c>
      <c r="AM8" s="91">
        <v>4213800</v>
      </c>
      <c r="AN8" s="91">
        <v>2090600</v>
      </c>
      <c r="AO8" s="36"/>
      <c r="AP8" s="36"/>
      <c r="AQ8" s="36"/>
      <c r="AR8" s="36"/>
      <c r="AS8" s="36"/>
      <c r="AT8" s="36"/>
      <c r="AU8" s="70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54" customHeight="1" x14ac:dyDescent="0.2">
      <c r="A9" s="30"/>
      <c r="B9" s="61" t="s">
        <v>7</v>
      </c>
      <c r="C9" s="62" t="s">
        <v>21</v>
      </c>
      <c r="D9" s="63"/>
      <c r="E9" s="64">
        <f>SUM(F9:N9)</f>
        <v>0</v>
      </c>
      <c r="F9" s="65"/>
      <c r="G9" s="65"/>
      <c r="H9" s="65"/>
      <c r="I9" s="65"/>
      <c r="J9" s="65"/>
      <c r="K9" s="65"/>
      <c r="L9" s="65"/>
      <c r="M9" s="65"/>
      <c r="N9" s="65"/>
      <c r="O9" s="66"/>
      <c r="P9" s="67"/>
      <c r="Q9" s="67"/>
      <c r="R9" s="67"/>
      <c r="S9" s="67"/>
      <c r="T9" s="68"/>
      <c r="U9" s="64">
        <f>SUM(V9:AD9)</f>
        <v>0</v>
      </c>
      <c r="V9" s="65"/>
      <c r="W9" s="65"/>
      <c r="X9" s="65"/>
      <c r="Y9" s="65"/>
      <c r="Z9" s="65"/>
      <c r="AA9" s="65"/>
      <c r="AB9" s="65"/>
      <c r="AC9" s="65"/>
      <c r="AD9" s="65"/>
      <c r="AE9" s="92">
        <f t="shared" si="1"/>
        <v>0</v>
      </c>
      <c r="AF9" s="93">
        <f>SUM(AF10:AF18)</f>
        <v>0</v>
      </c>
      <c r="AG9" s="93">
        <f t="shared" ref="AG9:AN9" si="2">SUM(AG10:AG18)</f>
        <v>0</v>
      </c>
      <c r="AH9" s="93">
        <f t="shared" si="2"/>
        <v>0</v>
      </c>
      <c r="AI9" s="93">
        <f t="shared" si="2"/>
        <v>0</v>
      </c>
      <c r="AJ9" s="93">
        <f t="shared" si="2"/>
        <v>0</v>
      </c>
      <c r="AK9" s="93">
        <f t="shared" si="2"/>
        <v>0</v>
      </c>
      <c r="AL9" s="93">
        <f t="shared" si="2"/>
        <v>0</v>
      </c>
      <c r="AM9" s="93">
        <f t="shared" si="2"/>
        <v>0</v>
      </c>
      <c r="AN9" s="93">
        <f t="shared" si="2"/>
        <v>0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79" customFormat="1" ht="55.5" hidden="1" customHeight="1" x14ac:dyDescent="0.2">
      <c r="A10" s="71"/>
      <c r="B10" s="72" t="s">
        <v>25</v>
      </c>
      <c r="C10" s="69" t="s">
        <v>24</v>
      </c>
      <c r="D10" s="73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77"/>
      <c r="Q10" s="77"/>
      <c r="R10" s="77"/>
      <c r="S10" s="77"/>
      <c r="T10" s="78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90">
        <f t="shared" si="1"/>
        <v>0</v>
      </c>
      <c r="AF10" s="91"/>
      <c r="AG10" s="94"/>
      <c r="AH10" s="94"/>
      <c r="AI10" s="94"/>
      <c r="AJ10" s="94"/>
      <c r="AK10" s="94"/>
      <c r="AL10" s="94"/>
      <c r="AM10" s="94"/>
      <c r="AN10" s="94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</row>
    <row r="11" spans="1:145" s="79" customFormat="1" ht="51" hidden="1" customHeight="1" x14ac:dyDescent="0.2">
      <c r="A11" s="71"/>
      <c r="B11" s="72" t="s">
        <v>27</v>
      </c>
      <c r="C11" s="82" t="s">
        <v>29</v>
      </c>
      <c r="D11" s="73"/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77"/>
      <c r="Q11" s="77"/>
      <c r="R11" s="77"/>
      <c r="S11" s="77"/>
      <c r="T11" s="78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90">
        <f>SUM(AF11:AN11)</f>
        <v>0</v>
      </c>
      <c r="AF11" s="91"/>
      <c r="AG11" s="91"/>
      <c r="AH11" s="91"/>
      <c r="AI11" s="91"/>
      <c r="AJ11" s="91"/>
      <c r="AK11" s="91"/>
      <c r="AL11" s="91"/>
      <c r="AM11" s="91"/>
      <c r="AN11" s="91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</row>
    <row r="12" spans="1:145" s="79" customFormat="1" ht="36.75" hidden="1" customHeight="1" x14ac:dyDescent="0.2">
      <c r="A12" s="71"/>
      <c r="B12" s="72" t="s">
        <v>28</v>
      </c>
      <c r="C12" s="82" t="s">
        <v>32</v>
      </c>
      <c r="D12" s="73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6"/>
      <c r="P12" s="77"/>
      <c r="Q12" s="77"/>
      <c r="R12" s="77"/>
      <c r="S12" s="77"/>
      <c r="T12" s="78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90">
        <f t="shared" si="1"/>
        <v>0</v>
      </c>
      <c r="AF12" s="91"/>
      <c r="AG12" s="91"/>
      <c r="AH12" s="91"/>
      <c r="AI12" s="91"/>
      <c r="AJ12" s="91"/>
      <c r="AK12" s="91"/>
      <c r="AL12" s="91"/>
      <c r="AM12" s="95"/>
      <c r="AN12" s="91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</row>
    <row r="13" spans="1:145" s="79" customFormat="1" ht="47.25" hidden="1" customHeight="1" x14ac:dyDescent="0.2">
      <c r="A13" s="71"/>
      <c r="B13" s="72"/>
      <c r="C13" s="82"/>
      <c r="D13" s="73"/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7"/>
      <c r="Q13" s="77"/>
      <c r="R13" s="77"/>
      <c r="S13" s="77"/>
      <c r="T13" s="78"/>
      <c r="U13" s="74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1"/>
      <c r="AG13" s="91"/>
      <c r="AH13" s="91"/>
      <c r="AI13" s="91"/>
      <c r="AJ13" s="91"/>
      <c r="AK13" s="91"/>
      <c r="AL13" s="91"/>
      <c r="AM13" s="91"/>
      <c r="AN13" s="91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</row>
    <row r="14" spans="1:145" s="79" customFormat="1" ht="132.75" hidden="1" customHeight="1" x14ac:dyDescent="0.2">
      <c r="A14" s="71"/>
      <c r="B14" s="72"/>
      <c r="C14" s="82"/>
      <c r="D14" s="73"/>
      <c r="E14" s="74"/>
      <c r="F14" s="75"/>
      <c r="G14" s="75"/>
      <c r="H14" s="75"/>
      <c r="I14" s="75"/>
      <c r="J14" s="75"/>
      <c r="K14" s="75"/>
      <c r="L14" s="75"/>
      <c r="M14" s="75"/>
      <c r="N14" s="75"/>
      <c r="O14" s="76"/>
      <c r="P14" s="77"/>
      <c r="Q14" s="77"/>
      <c r="R14" s="77"/>
      <c r="S14" s="77"/>
      <c r="T14" s="78"/>
      <c r="U14" s="74"/>
      <c r="V14" s="75"/>
      <c r="W14" s="75"/>
      <c r="X14" s="75"/>
      <c r="Y14" s="75"/>
      <c r="Z14" s="75"/>
      <c r="AA14" s="75"/>
      <c r="AB14" s="75"/>
      <c r="AC14" s="75"/>
      <c r="AD14" s="75"/>
      <c r="AE14" s="90"/>
      <c r="AF14" s="91"/>
      <c r="AG14" s="91"/>
      <c r="AH14" s="91"/>
      <c r="AI14" s="91"/>
      <c r="AJ14" s="91"/>
      <c r="AK14" s="91"/>
      <c r="AL14" s="91"/>
      <c r="AM14" s="91"/>
      <c r="AN14" s="91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</row>
    <row r="15" spans="1:145" s="79" customFormat="1" ht="181.9" hidden="1" customHeight="1" x14ac:dyDescent="0.2">
      <c r="A15" s="71"/>
      <c r="B15" s="72"/>
      <c r="C15" s="89"/>
      <c r="D15" s="73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77"/>
      <c r="Q15" s="77"/>
      <c r="R15" s="77"/>
      <c r="S15" s="77"/>
      <c r="T15" s="78"/>
      <c r="U15" s="74"/>
      <c r="V15" s="75"/>
      <c r="W15" s="75"/>
      <c r="X15" s="75"/>
      <c r="Y15" s="75"/>
      <c r="Z15" s="75"/>
      <c r="AA15" s="75"/>
      <c r="AB15" s="75"/>
      <c r="AC15" s="75"/>
      <c r="AD15" s="75"/>
      <c r="AE15" s="90"/>
      <c r="AF15" s="91"/>
      <c r="AG15" s="91"/>
      <c r="AH15" s="91"/>
      <c r="AI15" s="91"/>
      <c r="AJ15" s="91"/>
      <c r="AK15" s="91"/>
      <c r="AL15" s="91"/>
      <c r="AM15" s="91"/>
      <c r="AN15" s="91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</row>
    <row r="16" spans="1:145" s="79" customFormat="1" ht="103.15" hidden="1" customHeight="1" x14ac:dyDescent="0.2">
      <c r="A16" s="71"/>
      <c r="B16" s="72"/>
      <c r="C16" s="82"/>
      <c r="D16" s="73"/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77"/>
      <c r="Q16" s="77"/>
      <c r="R16" s="77"/>
      <c r="S16" s="77"/>
      <c r="T16" s="78"/>
      <c r="U16" s="74"/>
      <c r="V16" s="75"/>
      <c r="W16" s="75"/>
      <c r="X16" s="75"/>
      <c r="Y16" s="75"/>
      <c r="Z16" s="75"/>
      <c r="AA16" s="75"/>
      <c r="AB16" s="75"/>
      <c r="AC16" s="75"/>
      <c r="AD16" s="75"/>
      <c r="AE16" s="90"/>
      <c r="AF16" s="91"/>
      <c r="AG16" s="91"/>
      <c r="AH16" s="91"/>
      <c r="AI16" s="91"/>
      <c r="AJ16" s="91"/>
      <c r="AK16" s="91"/>
      <c r="AL16" s="91"/>
      <c r="AM16" s="91"/>
      <c r="AN16" s="91"/>
      <c r="AO16" s="70"/>
      <c r="AP16" s="70"/>
      <c r="AQ16" s="88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</row>
    <row r="17" spans="1:145" s="79" customFormat="1" ht="103.15" hidden="1" customHeight="1" x14ac:dyDescent="0.2">
      <c r="A17" s="71"/>
      <c r="B17" s="72"/>
      <c r="C17" s="82"/>
      <c r="D17" s="73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6"/>
      <c r="P17" s="77"/>
      <c r="Q17" s="77"/>
      <c r="R17" s="77"/>
      <c r="S17" s="77"/>
      <c r="T17" s="78"/>
      <c r="U17" s="74"/>
      <c r="V17" s="75"/>
      <c r="W17" s="75"/>
      <c r="X17" s="75"/>
      <c r="Y17" s="75"/>
      <c r="Z17" s="75"/>
      <c r="AA17" s="75"/>
      <c r="AB17" s="75"/>
      <c r="AC17" s="75"/>
      <c r="AD17" s="75"/>
      <c r="AE17" s="90"/>
      <c r="AF17" s="91"/>
      <c r="AG17" s="91"/>
      <c r="AH17" s="91"/>
      <c r="AI17" s="91"/>
      <c r="AJ17" s="91"/>
      <c r="AK17" s="91"/>
      <c r="AL17" s="91"/>
      <c r="AM17" s="91"/>
      <c r="AN17" s="91"/>
      <c r="AO17" s="70"/>
      <c r="AP17" s="70"/>
      <c r="AQ17" s="88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</row>
    <row r="18" spans="1:145" s="79" customFormat="1" ht="64.150000000000006" hidden="1" customHeight="1" x14ac:dyDescent="0.2">
      <c r="A18" s="71"/>
      <c r="B18" s="72"/>
      <c r="C18" s="82"/>
      <c r="D18" s="73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77"/>
      <c r="Q18" s="77"/>
      <c r="R18" s="77"/>
      <c r="S18" s="77"/>
      <c r="T18" s="78"/>
      <c r="U18" s="74"/>
      <c r="V18" s="75"/>
      <c r="W18" s="75"/>
      <c r="X18" s="75"/>
      <c r="Y18" s="75"/>
      <c r="Z18" s="75"/>
      <c r="AA18" s="75"/>
      <c r="AB18" s="75"/>
      <c r="AC18" s="75"/>
      <c r="AD18" s="75"/>
      <c r="AE18" s="90"/>
      <c r="AF18" s="91"/>
      <c r="AG18" s="91"/>
      <c r="AH18" s="91"/>
      <c r="AI18" s="91"/>
      <c r="AJ18" s="91"/>
      <c r="AK18" s="91"/>
      <c r="AL18" s="91"/>
      <c r="AM18" s="91"/>
      <c r="AN18" s="91"/>
      <c r="AO18" s="70"/>
      <c r="AP18" s="70"/>
      <c r="AQ18" s="88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</row>
    <row r="19" spans="1:145" s="29" customFormat="1" ht="46.5" customHeight="1" x14ac:dyDescent="0.3">
      <c r="A19" s="28"/>
      <c r="B19" s="49"/>
      <c r="C19" s="50" t="s">
        <v>20</v>
      </c>
      <c r="D19" s="51"/>
      <c r="E19" s="59" t="e">
        <f>SUM(F19:N19)</f>
        <v>#REF!</v>
      </c>
      <c r="F19" s="52" t="e">
        <f>F7+F8+#REF!+F9</f>
        <v>#REF!</v>
      </c>
      <c r="G19" s="52" t="e">
        <f>G7+G8+#REF!+G9</f>
        <v>#REF!</v>
      </c>
      <c r="H19" s="52" t="e">
        <f>H7+H8+#REF!+H9</f>
        <v>#REF!</v>
      </c>
      <c r="I19" s="52" t="e">
        <f>I7+I8+#REF!+I9</f>
        <v>#REF!</v>
      </c>
      <c r="J19" s="52" t="e">
        <f>J7+J8+#REF!+J9</f>
        <v>#REF!</v>
      </c>
      <c r="K19" s="52" t="e">
        <f>K7+K8+#REF!+K9</f>
        <v>#REF!</v>
      </c>
      <c r="L19" s="52" t="e">
        <f>L7+L8+#REF!+L9</f>
        <v>#REF!</v>
      </c>
      <c r="M19" s="52" t="e">
        <f>M7+M8+#REF!+M9</f>
        <v>#REF!</v>
      </c>
      <c r="N19" s="52" t="e">
        <f>N7+N8+#REF!+N9</f>
        <v>#REF!</v>
      </c>
      <c r="O19" s="52" t="e">
        <f>O7+O8+#REF!</f>
        <v>#REF!</v>
      </c>
      <c r="P19" s="52" t="e">
        <f>P7+P8+#REF!</f>
        <v>#REF!</v>
      </c>
      <c r="Q19" s="52" t="e">
        <f>Q7+Q8+#REF!</f>
        <v>#REF!</v>
      </c>
      <c r="R19" s="52" t="e">
        <f>R7+R8+#REF!</f>
        <v>#REF!</v>
      </c>
      <c r="S19" s="52" t="e">
        <f>S7+S8+#REF!</f>
        <v>#REF!</v>
      </c>
      <c r="T19" s="52" t="e">
        <f>T7+T8+#REF!</f>
        <v>#REF!</v>
      </c>
      <c r="U19" s="59" t="e">
        <f>SUM(V19:AD19)</f>
        <v>#REF!</v>
      </c>
      <c r="V19" s="52" t="e">
        <f>V7+V8+#REF!+V9</f>
        <v>#REF!</v>
      </c>
      <c r="W19" s="52" t="e">
        <f>W7+W8+#REF!+W9</f>
        <v>#REF!</v>
      </c>
      <c r="X19" s="52" t="e">
        <f>X7+X8+#REF!+X9</f>
        <v>#REF!</v>
      </c>
      <c r="Y19" s="52" t="e">
        <f>Y7+Y8+#REF!+Y9</f>
        <v>#REF!</v>
      </c>
      <c r="Z19" s="52" t="e">
        <f>Z7+Z8+#REF!+Z9</f>
        <v>#REF!</v>
      </c>
      <c r="AA19" s="52" t="e">
        <f>AA7+AA8+#REF!+AA9</f>
        <v>#REF!</v>
      </c>
      <c r="AB19" s="52" t="e">
        <f>AB7+AB8+#REF!+AB9</f>
        <v>#REF!</v>
      </c>
      <c r="AC19" s="52" t="e">
        <f>AC7+AC8+#REF!+AC9</f>
        <v>#REF!</v>
      </c>
      <c r="AD19" s="52" t="e">
        <f>AD7+AD8+#REF!+AD9</f>
        <v>#REF!</v>
      </c>
      <c r="AE19" s="52">
        <f>SUM(AF19:AN19)</f>
        <v>26690400</v>
      </c>
      <c r="AF19" s="52">
        <f>AF7+AF8+AF9</f>
        <v>3247160</v>
      </c>
      <c r="AG19" s="52">
        <f t="shared" ref="AG19:AN19" si="3">AG7+AG8+AG9</f>
        <v>3290170</v>
      </c>
      <c r="AH19" s="52">
        <f t="shared" si="3"/>
        <v>2514710</v>
      </c>
      <c r="AI19" s="52">
        <f t="shared" si="3"/>
        <v>2213040</v>
      </c>
      <c r="AJ19" s="52">
        <f t="shared" si="3"/>
        <v>2732710</v>
      </c>
      <c r="AK19" s="52">
        <f t="shared" si="3"/>
        <v>3674820</v>
      </c>
      <c r="AL19" s="52">
        <f>AL7+AL8+AL9</f>
        <v>2101590</v>
      </c>
      <c r="AM19" s="52">
        <f t="shared" si="3"/>
        <v>4213800</v>
      </c>
      <c r="AN19" s="52">
        <f t="shared" si="3"/>
        <v>2702400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ht="34.15" hidden="1" customHeight="1" x14ac:dyDescent="0.25">
      <c r="B20" s="83"/>
      <c r="C20" s="26"/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>
        <v>16.2</v>
      </c>
      <c r="AG20" s="26">
        <v>23.1</v>
      </c>
      <c r="AH20" s="26">
        <v>10.199999999999999</v>
      </c>
      <c r="AI20" s="26">
        <v>11.2</v>
      </c>
      <c r="AJ20" s="26">
        <v>17.600000000000001</v>
      </c>
      <c r="AK20" s="26">
        <v>18.55</v>
      </c>
      <c r="AL20" s="26">
        <v>11</v>
      </c>
      <c r="AM20" s="26">
        <v>17.5</v>
      </c>
      <c r="AN20" s="26">
        <v>8.8000000000000007</v>
      </c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37.15" hidden="1" customHeight="1" x14ac:dyDescent="0.25">
      <c r="B21" s="83"/>
      <c r="C21" s="26"/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f>1190*1.302</f>
        <v>1549.38</v>
      </c>
      <c r="AF21" s="87">
        <f>AE21*AF20*12-AF23</f>
        <v>273310.63199999998</v>
      </c>
      <c r="AG21" s="87">
        <f>AE21*AG20*12-AG23</f>
        <v>387654.87600000005</v>
      </c>
      <c r="AH21" s="87">
        <f>AH20*AE21*12-AH23</f>
        <v>175699.69199999998</v>
      </c>
      <c r="AI21" s="87">
        <f>AE21*AI20*12-AI23</f>
        <v>180347.83200000002</v>
      </c>
      <c r="AJ21" s="87">
        <f>AE21*AJ20*12-AJ23</f>
        <v>299340.21600000001</v>
      </c>
      <c r="AK21" s="87">
        <f>AE21*12*AK20-AK23</f>
        <v>298410.58799999999</v>
      </c>
      <c r="AL21" s="87">
        <f>AE21*AL20*12-AL23</f>
        <v>190573.74</v>
      </c>
      <c r="AM21" s="87">
        <f>AE21*AM20*12-AM23</f>
        <v>283536.54000000004</v>
      </c>
      <c r="AN21" s="87">
        <f>AE21*AN20*12-AN23</f>
        <v>158966.38800000001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15.75" hidden="1" x14ac:dyDescent="0.25">
      <c r="B22" s="83"/>
      <c r="C22" s="26" t="s">
        <v>26</v>
      </c>
      <c r="D22" s="86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6</v>
      </c>
      <c r="AG22" s="26">
        <v>9</v>
      </c>
      <c r="AH22" s="26">
        <v>3</v>
      </c>
      <c r="AI22" s="26">
        <v>6</v>
      </c>
      <c r="AJ22" s="26">
        <v>6</v>
      </c>
      <c r="AK22" s="26">
        <v>10</v>
      </c>
      <c r="AL22" s="26">
        <v>3</v>
      </c>
      <c r="AM22" s="26">
        <v>9</v>
      </c>
      <c r="AN22" s="26">
        <v>1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40.15" hidden="1" customHeight="1" x14ac:dyDescent="0.25">
      <c r="B23" s="83"/>
      <c r="C23" s="26"/>
      <c r="D23" s="86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f>AE21*AF22*3</f>
        <v>27888.840000000004</v>
      </c>
      <c r="AG23" s="26">
        <f>AE21*AG22*3</f>
        <v>41833.260000000009</v>
      </c>
      <c r="AH23" s="26">
        <f>AE21*AH22*3</f>
        <v>13944.420000000002</v>
      </c>
      <c r="AI23" s="26">
        <f>AE21*AI22*3</f>
        <v>27888.840000000004</v>
      </c>
      <c r="AJ23" s="26">
        <f>AE21*AJ22*3</f>
        <v>27888.840000000004</v>
      </c>
      <c r="AK23" s="26">
        <f>AE21*AK22*3</f>
        <v>46481.4</v>
      </c>
      <c r="AL23" s="26">
        <f>AE21*AL22*3</f>
        <v>13944.420000000002</v>
      </c>
      <c r="AM23" s="26">
        <f>AE21*AM22*3</f>
        <v>41833.260000000009</v>
      </c>
      <c r="AN23" s="26">
        <f>AE21*AN22*3</f>
        <v>4648.1400000000003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idden="1" x14ac:dyDescent="0.2">
      <c r="B24" s="58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">
      <c r="B25" s="58"/>
      <c r="C25" s="3"/>
      <c r="AE25" s="74">
        <f t="shared" ref="AE25" si="4">SUM(AF25:AN25)</f>
        <v>2247800</v>
      </c>
      <c r="AF25" s="1">
        <v>273300</v>
      </c>
      <c r="AG25" s="1">
        <v>387650</v>
      </c>
      <c r="AH25" s="1">
        <v>175700</v>
      </c>
      <c r="AI25" s="1">
        <v>180340</v>
      </c>
      <c r="AJ25" s="1">
        <v>299340</v>
      </c>
      <c r="AK25" s="1">
        <v>298410</v>
      </c>
      <c r="AL25" s="1">
        <v>190570</v>
      </c>
      <c r="AM25" s="1">
        <v>283530</v>
      </c>
      <c r="AN25" s="1">
        <v>158960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 x14ac:dyDescent="0.2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">
      <c r="B27" s="58"/>
      <c r="C27" s="3"/>
    </row>
    <row r="28" spans="1:145" x14ac:dyDescent="0.2">
      <c r="B28" s="58"/>
      <c r="C28" s="3"/>
    </row>
    <row r="29" spans="1:145" x14ac:dyDescent="0.2">
      <c r="B29" s="58"/>
      <c r="C29" s="3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2:48" x14ac:dyDescent="0.2">
      <c r="B42" s="58"/>
      <c r="C42" s="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2:48" x14ac:dyDescent="0.2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</sheetData>
  <mergeCells count="9">
    <mergeCell ref="K1:N1"/>
    <mergeCell ref="AK1:AN1"/>
    <mergeCell ref="B2:AM2"/>
    <mergeCell ref="B4:B5"/>
    <mergeCell ref="C4:C5"/>
    <mergeCell ref="E4:N4"/>
    <mergeCell ref="U4:AD4"/>
    <mergeCell ref="AE4:AN4"/>
    <mergeCell ref="D5:D6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</vt:lpstr>
      <vt:lpstr>2023</vt:lpstr>
      <vt:lpstr>Лист1</vt:lpstr>
      <vt:lpstr>'2022'!Область_печати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2021-09-17T03:20:17Z</dcterms:modified>
</cp:coreProperties>
</file>