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21600" windowHeight="11400" tabRatio="230"/>
  </bookViews>
  <sheets>
    <sheet name="2021г" sheetId="2" r:id="rId1"/>
    <sheet name="2022-2023гг" sheetId="3" r:id="rId2"/>
  </sheets>
  <definedNames>
    <definedName name="_xlnm.Print_Area" localSheetId="0">'2021г'!$A$1:$F$30</definedName>
    <definedName name="_xlnm.Print_Area" localSheetId="1">'2022-2023гг'!$A$1:$H$28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21" i="2" l="1"/>
  <c r="F23" i="2"/>
  <c r="F25" i="2"/>
  <c r="F19" i="2"/>
  <c r="F22" i="2" l="1"/>
  <c r="G30" i="3" l="1"/>
  <c r="D30" i="3"/>
  <c r="C27" i="3" l="1"/>
  <c r="C24" i="3"/>
  <c r="C20" i="3"/>
  <c r="D23" i="2"/>
  <c r="D20" i="2"/>
  <c r="D17" i="2"/>
  <c r="D15" i="2"/>
  <c r="D29" i="2" l="1"/>
  <c r="E20" i="3" l="1"/>
  <c r="H28" i="3" l="1"/>
  <c r="H32" i="3" s="1"/>
  <c r="E27" i="3" l="1"/>
  <c r="E24" i="3"/>
  <c r="F28" i="3" l="1"/>
  <c r="E28" i="3"/>
  <c r="E32" i="3" s="1"/>
  <c r="C28" i="3" l="1"/>
  <c r="F32" i="3" l="1"/>
  <c r="G32" i="3" s="1"/>
  <c r="C32" i="3"/>
  <c r="D32" i="3" s="1"/>
  <c r="G26" i="3"/>
  <c r="D26" i="3" l="1"/>
  <c r="F29" i="2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<sst xmlns="http://schemas.openxmlformats.org/spreadsheetml/2006/main" count="100" uniqueCount="61">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</sst>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topLeftCell="A14" zoomScale="95" zoomScaleSheetLayoutView="95" workbookViewId="0">
      <selection activeCell="F26" sqref="F26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customHeight="1" x14ac:dyDescent="0.25">
      <c r="D1" s="21" t="s">
        <v>59</v>
      </c>
      <c r="E1" s="21"/>
      <c r="F1" s="21"/>
    </row>
    <row r="2" spans="2:6" ht="14.25" customHeight="1" x14ac:dyDescent="0.25">
      <c r="C2" s="21" t="s">
        <v>44</v>
      </c>
      <c r="D2" s="21"/>
      <c r="E2" s="21"/>
      <c r="F2" s="21"/>
    </row>
    <row r="3" spans="2:6" ht="16.5" customHeight="1" x14ac:dyDescent="0.25">
      <c r="C3" s="21" t="s">
        <v>36</v>
      </c>
      <c r="D3" s="21"/>
      <c r="E3" s="21"/>
      <c r="F3" s="21"/>
    </row>
    <row r="4" spans="2:6" ht="15.75" customHeight="1" x14ac:dyDescent="0.25">
      <c r="C4" s="21" t="s">
        <v>37</v>
      </c>
      <c r="D4" s="21"/>
      <c r="E4" s="21"/>
      <c r="F4" s="21"/>
    </row>
    <row r="5" spans="2:6" ht="14.25" customHeight="1" x14ac:dyDescent="0.25">
      <c r="C5" s="21" t="s">
        <v>49</v>
      </c>
      <c r="D5" s="21"/>
      <c r="E5" s="21"/>
      <c r="F5" s="21"/>
    </row>
    <row r="6" spans="2:6" x14ac:dyDescent="0.25">
      <c r="C6" s="22" t="s">
        <v>57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50</v>
      </c>
      <c r="C8" s="20"/>
      <c r="D8" s="20"/>
      <c r="E8" s="20"/>
      <c r="F8" s="20"/>
    </row>
    <row r="9" spans="2:6" x14ac:dyDescent="0.25">
      <c r="B9" s="20" t="s">
        <v>51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56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f>4026463.52+200000+114390</f>
        <v>4340853.5199999996</v>
      </c>
      <c r="E15" s="13">
        <f t="shared" ref="E15:E27" si="0">F15-D15</f>
        <v>-178390.99999999953</v>
      </c>
      <c r="F15" s="13">
        <v>4162462.52</v>
      </c>
    </row>
    <row r="16" spans="2:6" ht="63" x14ac:dyDescent="0.25">
      <c r="B16" s="9" t="s">
        <v>3</v>
      </c>
      <c r="C16" s="10" t="s">
        <v>16</v>
      </c>
      <c r="D16" s="13">
        <v>973702.04</v>
      </c>
      <c r="E16" s="13">
        <f t="shared" si="0"/>
        <v>7462543.8899999997</v>
      </c>
      <c r="F16" s="13">
        <v>8436245.9299999997</v>
      </c>
    </row>
    <row r="17" spans="2:6" ht="47.25" x14ac:dyDescent="0.25">
      <c r="B17" s="9" t="s">
        <v>4</v>
      </c>
      <c r="C17" s="10" t="s">
        <v>48</v>
      </c>
      <c r="D17" s="13">
        <f>70414969.59</f>
        <v>70414969.590000004</v>
      </c>
      <c r="E17" s="13">
        <f t="shared" si="0"/>
        <v>4122822.4899999946</v>
      </c>
      <c r="F17" s="13">
        <v>74537792.079999998</v>
      </c>
    </row>
    <row r="18" spans="2:6" ht="31.5" x14ac:dyDescent="0.25">
      <c r="B18" s="9" t="s">
        <v>5</v>
      </c>
      <c r="C18" s="10" t="s">
        <v>17</v>
      </c>
      <c r="D18" s="13">
        <v>50000</v>
      </c>
      <c r="E18" s="13">
        <f t="shared" si="0"/>
        <v>165000</v>
      </c>
      <c r="F18" s="13">
        <v>215000</v>
      </c>
    </row>
    <row r="19" spans="2:6" ht="68.25" customHeight="1" x14ac:dyDescent="0.25">
      <c r="B19" s="9" t="s">
        <v>26</v>
      </c>
      <c r="C19" s="10" t="s">
        <v>18</v>
      </c>
      <c r="D19" s="13">
        <v>277551.02</v>
      </c>
      <c r="E19" s="13">
        <f t="shared" si="0"/>
        <v>8000</v>
      </c>
      <c r="F19" s="13">
        <f>285551.02</f>
        <v>285551.02</v>
      </c>
    </row>
    <row r="20" spans="2:6" ht="49.5" customHeight="1" x14ac:dyDescent="0.25">
      <c r="B20" s="9" t="s">
        <v>27</v>
      </c>
      <c r="C20" s="17" t="s">
        <v>35</v>
      </c>
      <c r="D20" s="13">
        <f>53067361.42+50000-2300000-271.26+900</f>
        <v>50817990.160000004</v>
      </c>
      <c r="E20" s="13">
        <f t="shared" si="0"/>
        <v>9320802.6899999976</v>
      </c>
      <c r="F20" s="13">
        <v>60138792.850000001</v>
      </c>
    </row>
    <row r="21" spans="2:6" ht="31.5" x14ac:dyDescent="0.25">
      <c r="B21" s="9" t="s">
        <v>28</v>
      </c>
      <c r="C21" s="10" t="s">
        <v>20</v>
      </c>
      <c r="D21" s="13">
        <v>853379948.35000002</v>
      </c>
      <c r="E21" s="13">
        <f t="shared" si="0"/>
        <v>19343541.699999928</v>
      </c>
      <c r="F21" s="13">
        <f>865071490.05+72000-420000-163265.31+8163265.31</f>
        <v>872723490.04999995</v>
      </c>
    </row>
    <row r="22" spans="2:6" ht="31.5" x14ac:dyDescent="0.25">
      <c r="B22" s="9" t="s">
        <v>29</v>
      </c>
      <c r="C22" s="10" t="s">
        <v>21</v>
      </c>
      <c r="D22" s="13">
        <v>61341290.5</v>
      </c>
      <c r="E22" s="13">
        <f t="shared" si="0"/>
        <v>1771320</v>
      </c>
      <c r="F22" s="13">
        <f>63052610.5+60000</f>
        <v>63112610.5</v>
      </c>
    </row>
    <row r="23" spans="2:6" ht="47.25" x14ac:dyDescent="0.25">
      <c r="B23" s="9" t="s">
        <v>30</v>
      </c>
      <c r="C23" s="10" t="s">
        <v>22</v>
      </c>
      <c r="D23" s="13">
        <f>24548654.34-50000-628.74</f>
        <v>24498025.600000001</v>
      </c>
      <c r="E23" s="13">
        <f t="shared" si="0"/>
        <v>3778600.6799999997</v>
      </c>
      <c r="F23" s="13">
        <f>27166286.28+1110340</f>
        <v>28276626.280000001</v>
      </c>
    </row>
    <row r="24" spans="2:6" ht="47.25" x14ac:dyDescent="0.25">
      <c r="B24" s="9" t="s">
        <v>31</v>
      </c>
      <c r="C24" s="10" t="s">
        <v>34</v>
      </c>
      <c r="D24" s="13">
        <v>3257098.04</v>
      </c>
      <c r="E24" s="13">
        <f t="shared" si="0"/>
        <v>0</v>
      </c>
      <c r="F24" s="13">
        <v>3257098.04</v>
      </c>
    </row>
    <row r="25" spans="2:6" ht="47.25" x14ac:dyDescent="0.25">
      <c r="B25" s="9" t="s">
        <v>32</v>
      </c>
      <c r="C25" s="10" t="s">
        <v>24</v>
      </c>
      <c r="D25" s="13">
        <v>12336132.189999999</v>
      </c>
      <c r="E25" s="13">
        <f t="shared" si="0"/>
        <v>-71474.980000000447</v>
      </c>
      <c r="F25" s="13">
        <f>12291071.19-26413.98</f>
        <v>12264657.209999999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25955867.989999998</v>
      </c>
      <c r="E27" s="13">
        <f t="shared" si="0"/>
        <v>1303415</v>
      </c>
      <c r="F27" s="13">
        <f>25956667.99+1200000-144000-72000-60000+378615</f>
        <v>27259282.989999998</v>
      </c>
    </row>
    <row r="28" spans="2:6" ht="18.75" hidden="1" customHeight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8" customHeight="1" x14ac:dyDescent="0.25">
      <c r="B29" s="18" t="s">
        <v>7</v>
      </c>
      <c r="C29" s="19"/>
      <c r="D29" s="14">
        <f>D15+D16+D17+D18+D19+D20+D21+D22+D23+D24+D25+D26+D27+D28</f>
        <v>1109943429</v>
      </c>
      <c r="E29" s="14">
        <f>E15+E16+E17+E18+E19+E20+E21+E22+E23+E24+E25+E26+E27+E28</f>
        <v>47026180.469999924</v>
      </c>
      <c r="F29" s="14">
        <f>F15+F16+F17+F18+F19+F20+F21+F22+F23+F24+F25+F26+F27+F28</f>
        <v>1156969609.4699998</v>
      </c>
    </row>
    <row r="30" spans="2:6" ht="18" customHeight="1" x14ac:dyDescent="0.25">
      <c r="D30" s="5"/>
      <c r="E30" s="5"/>
      <c r="F30" s="5"/>
    </row>
    <row r="31" spans="2:6" ht="18" customHeight="1" x14ac:dyDescent="0.25"/>
    <row r="32" spans="2:6" ht="18" customHeight="1" x14ac:dyDescent="0.25">
      <c r="D32" s="12">
        <v>1109943429</v>
      </c>
      <c r="E32" s="12"/>
      <c r="F32" s="12"/>
    </row>
    <row r="33" spans="4:6" ht="18" customHeight="1" x14ac:dyDescent="0.25">
      <c r="D33" s="12"/>
      <c r="E33" s="12"/>
      <c r="F33" s="12"/>
    </row>
    <row r="34" spans="4:6" x14ac:dyDescent="0.25">
      <c r="D34" s="12"/>
      <c r="E34" s="12"/>
      <c r="F34" s="12"/>
    </row>
    <row r="35" spans="4:6" x14ac:dyDescent="0.25">
      <c r="D35" s="12"/>
      <c r="E35" s="12"/>
      <c r="F35" s="12"/>
    </row>
    <row r="36" spans="4:6" x14ac:dyDescent="0.25">
      <c r="D36" s="16"/>
      <c r="E36" s="16"/>
      <c r="F36" s="16"/>
    </row>
    <row r="37" spans="4:6" x14ac:dyDescent="0.25">
      <c r="D37" s="16"/>
      <c r="E37" s="16"/>
      <c r="F37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91" zoomScaleSheetLayoutView="91" workbookViewId="0">
      <selection activeCell="B5" sqref="B5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7" style="2" hidden="1" customWidth="1"/>
    <col min="4" max="4" width="16.7109375" style="2" customWidth="1"/>
    <col min="5" max="5" width="16.85546875" style="2" customWidth="1"/>
    <col min="6" max="6" width="17.570312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21" t="s">
        <v>60</v>
      </c>
      <c r="F1" s="21"/>
      <c r="G1" s="21"/>
      <c r="H1" s="21"/>
    </row>
    <row r="2" spans="1:10" ht="13.5" customHeight="1" x14ac:dyDescent="0.25">
      <c r="D2" s="11"/>
      <c r="E2" s="21" t="s">
        <v>44</v>
      </c>
      <c r="F2" s="21"/>
      <c r="G2" s="21"/>
      <c r="H2" s="21"/>
    </row>
    <row r="3" spans="1:10" ht="13.5" customHeight="1" x14ac:dyDescent="0.25">
      <c r="D3" s="21" t="s">
        <v>36</v>
      </c>
      <c r="E3" s="21"/>
      <c r="F3" s="21"/>
      <c r="G3" s="21"/>
      <c r="H3" s="21"/>
    </row>
    <row r="4" spans="1:10" ht="13.5" customHeight="1" x14ac:dyDescent="0.25">
      <c r="D4" s="21" t="s">
        <v>37</v>
      </c>
      <c r="E4" s="21"/>
      <c r="F4" s="21"/>
      <c r="G4" s="21"/>
      <c r="H4" s="21"/>
    </row>
    <row r="5" spans="1:10" ht="13.5" customHeight="1" x14ac:dyDescent="0.25">
      <c r="D5" s="21" t="s">
        <v>49</v>
      </c>
      <c r="E5" s="21"/>
      <c r="F5" s="21"/>
      <c r="G5" s="21"/>
      <c r="H5" s="21"/>
    </row>
    <row r="6" spans="1:10" x14ac:dyDescent="0.25">
      <c r="B6" s="22" t="s">
        <v>58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50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51</v>
      </c>
      <c r="B9" s="20"/>
      <c r="C9" s="20"/>
      <c r="D9" s="20"/>
      <c r="E9" s="20"/>
      <c r="F9" s="20"/>
      <c r="G9" s="20"/>
      <c r="H9" s="20"/>
      <c r="I9" s="1"/>
      <c r="J9" s="1"/>
    </row>
    <row r="10" spans="1:10" x14ac:dyDescent="0.25">
      <c r="A10" s="23" t="s">
        <v>52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3" x14ac:dyDescent="0.25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7.25" x14ac:dyDescent="0.25">
      <c r="A16" s="9" t="s">
        <v>4</v>
      </c>
      <c r="B16" s="10" t="s">
        <v>48</v>
      </c>
      <c r="C16" s="13">
        <v>33091397.760000002</v>
      </c>
      <c r="D16" s="13">
        <f t="shared" si="0"/>
        <v>-6000000</v>
      </c>
      <c r="E16" s="13">
        <v>27091397.760000002</v>
      </c>
      <c r="F16" s="13">
        <v>32442150.41</v>
      </c>
      <c r="G16" s="13">
        <f t="shared" si="1"/>
        <v>0</v>
      </c>
      <c r="H16" s="13">
        <v>32442150.41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 x14ac:dyDescent="0.25">
      <c r="A20" s="9" t="s">
        <v>28</v>
      </c>
      <c r="B20" s="10" t="s">
        <v>20</v>
      </c>
      <c r="C20" s="13">
        <f>526087964.21+700000</f>
        <v>526787964.20999998</v>
      </c>
      <c r="D20" s="13">
        <f t="shared" si="0"/>
        <v>0</v>
      </c>
      <c r="E20" s="13">
        <f>526087964.21+700000</f>
        <v>526787964.20999998</v>
      </c>
      <c r="F20" s="13">
        <v>315751567.72000003</v>
      </c>
      <c r="G20" s="13">
        <f t="shared" si="1"/>
        <v>3300000</v>
      </c>
      <c r="H20" s="13">
        <v>319051567.72000003</v>
      </c>
      <c r="I20" s="5"/>
    </row>
    <row r="21" spans="1:9" ht="47.25" x14ac:dyDescent="0.25">
      <c r="A21" s="9" t="s">
        <v>29</v>
      </c>
      <c r="B21" s="10" t="s">
        <v>21</v>
      </c>
      <c r="C21" s="13">
        <v>54554987.189999998</v>
      </c>
      <c r="D21" s="13">
        <f t="shared" si="0"/>
        <v>0</v>
      </c>
      <c r="E21" s="13">
        <v>54554987.189999998</v>
      </c>
      <c r="F21" s="13">
        <v>54554987.189999998</v>
      </c>
      <c r="G21" s="13">
        <f t="shared" si="1"/>
        <v>0</v>
      </c>
      <c r="H21" s="13">
        <v>54554987.189999998</v>
      </c>
    </row>
    <row r="22" spans="1:9" ht="47.25" x14ac:dyDescent="0.25">
      <c r="A22" s="9" t="s">
        <v>30</v>
      </c>
      <c r="B22" s="10" t="s">
        <v>22</v>
      </c>
      <c r="C22" s="13">
        <v>19215589.57</v>
      </c>
      <c r="D22" s="13">
        <f t="shared" si="0"/>
        <v>0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v>9206786</v>
      </c>
      <c r="G24" s="13">
        <f t="shared" si="1"/>
        <v>0</v>
      </c>
      <c r="H24" s="13">
        <v>9206786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25575027.25</v>
      </c>
      <c r="G26" s="13">
        <f t="shared" si="1"/>
        <v>0</v>
      </c>
      <c r="H26" s="13">
        <v>25575027.25</v>
      </c>
    </row>
    <row r="27" spans="1:9" ht="19.5" customHeight="1" x14ac:dyDescent="0.25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v>15550000</v>
      </c>
      <c r="G27" s="13">
        <f t="shared" si="1"/>
        <v>0</v>
      </c>
      <c r="H27" s="13">
        <v>15550000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714372778.73000014</v>
      </c>
      <c r="D28" s="14">
        <f t="shared" si="2"/>
        <v>-6000000</v>
      </c>
      <c r="E28" s="14">
        <f>E26+E27+E14+E15+E16+E17+E18+E19+E20+E21+E22+E23+E24+E25</f>
        <v>708372778.73000014</v>
      </c>
      <c r="F28" s="14">
        <f t="shared" ref="F28:G28" si="3">F26+F27+F14+F15+F16+F17+F18+F19+F20+F21+F22+F23+F24+F25</f>
        <v>508855940.56999999</v>
      </c>
      <c r="G28" s="14">
        <f t="shared" si="3"/>
        <v>3300000</v>
      </c>
      <c r="H28" s="14">
        <f>H26+H27+H14+H15+H16+H17+H18+H19+H20+H21+H22+H23+H24+H25</f>
        <v>512155940.56999999</v>
      </c>
    </row>
    <row r="30" spans="1:9" hidden="1" x14ac:dyDescent="0.25">
      <c r="C30" s="5">
        <v>714372778.73000002</v>
      </c>
      <c r="D30" s="5">
        <f>E30-C30</f>
        <v>-13800000</v>
      </c>
      <c r="E30" s="5">
        <v>700572778.73000002</v>
      </c>
      <c r="F30" s="5">
        <v>508855940.56999999</v>
      </c>
      <c r="G30" s="5">
        <f>H30-F30</f>
        <v>-12250000</v>
      </c>
      <c r="H30" s="5">
        <v>496605940.56999999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-7800000.0000001192</v>
      </c>
      <c r="E32" s="5">
        <f>E30-E28</f>
        <v>-7800000.0000001192</v>
      </c>
      <c r="F32" s="5">
        <f>F30-F28</f>
        <v>0</v>
      </c>
      <c r="G32" s="5">
        <f>H32-F32</f>
        <v>-15550000</v>
      </c>
      <c r="H32" s="5">
        <f>H30-H28</f>
        <v>-15550000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2021-10-27T05:22:17Z</dcterms:modified>
</cp:coreProperties>
</file>