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7200" yWindow="4200" windowWidth="21600" windowHeight="11400" tabRatio="230"/>
  </bookViews>
  <sheets>
    <sheet name="2021г" sheetId="2" r:id="rId1"/>
    <sheet name="2022-2023гг" sheetId="3" state="hidden" r:id="rId2"/>
  </sheets>
  <definedNames>
    <definedName name="_xlnm.Print_Area" localSheetId="0">'2021г'!$A$1:$F$34</definedName>
    <definedName name="_xlnm.Print_Area" localSheetId="1">'2022-2023гг'!$A$1:$H$28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2" l="1"/>
  <c r="F27" i="2"/>
  <c r="D27" i="2" l="1"/>
  <c r="D20" i="2"/>
  <c r="D17" i="2"/>
  <c r="D15" i="2"/>
  <c r="D29" i="2" s="1"/>
  <c r="E20" i="3" l="1"/>
  <c r="F15" i="2"/>
  <c r="H35" i="3"/>
  <c r="C27" i="3" l="1"/>
  <c r="C24" i="3"/>
  <c r="C20" i="3"/>
  <c r="H28" i="3"/>
  <c r="F20" i="3" l="1"/>
  <c r="F27" i="3"/>
  <c r="E27" i="3"/>
  <c r="E35" i="3" s="1"/>
  <c r="F24" i="3"/>
  <c r="E24" i="3"/>
  <c r="F31" i="2" l="1"/>
  <c r="F30" i="3"/>
  <c r="E30" i="3"/>
  <c r="E31" i="2" l="1"/>
  <c r="D30" i="3"/>
  <c r="F28" i="3" l="1"/>
  <c r="E28" i="3"/>
  <c r="E32" i="3" s="1"/>
  <c r="C28" i="3" l="1"/>
  <c r="F32" i="3" l="1"/>
  <c r="C32" i="3"/>
  <c r="D32" i="3" s="1"/>
  <c r="G26" i="3"/>
  <c r="D33" i="2" l="1"/>
  <c r="D26" i="3"/>
  <c r="F29" i="2"/>
  <c r="F33" i="2" s="1"/>
  <c r="E33" i="2" s="1"/>
  <c r="G27" i="3"/>
  <c r="G25" i="3"/>
  <c r="G24" i="3"/>
  <c r="G23" i="3"/>
  <c r="G22" i="3"/>
  <c r="G21" i="3"/>
  <c r="G19" i="3"/>
  <c r="G18" i="3"/>
  <c r="G17" i="3"/>
  <c r="G16" i="3"/>
  <c r="G15" i="3"/>
  <c r="G14" i="3"/>
  <c r="E21" i="2" l="1"/>
  <c r="G20" i="3"/>
  <c r="G28" i="3" s="1"/>
  <c r="D27" i="3"/>
  <c r="D25" i="3"/>
  <c r="D24" i="3"/>
  <c r="D23" i="3"/>
  <c r="D22" i="3"/>
  <c r="D21" i="3"/>
  <c r="D20" i="3"/>
  <c r="D19" i="3"/>
  <c r="D18" i="3"/>
  <c r="D17" i="3"/>
  <c r="D16" i="3"/>
  <c r="D15" i="3"/>
  <c r="D14" i="3"/>
  <c r="E15" i="2"/>
  <c r="E16" i="2"/>
  <c r="E17" i="2"/>
  <c r="E18" i="2"/>
  <c r="E19" i="2"/>
  <c r="E20" i="2"/>
  <c r="E22" i="2"/>
  <c r="E23" i="2"/>
  <c r="E24" i="2"/>
  <c r="E25" i="2"/>
  <c r="E26" i="2"/>
  <c r="E27" i="2"/>
  <c r="E28" i="2"/>
  <c r="D28" i="3" l="1"/>
  <c r="E29" i="2"/>
</calcChain>
</file>

<file path=xl/sharedStrings.xml><?xml version="1.0" encoding="utf-8"?>
<sst xmlns="http://schemas.openxmlformats.org/spreadsheetml/2006/main" count="100" uniqueCount="61">
  <si>
    <t>КОД</t>
  </si>
  <si>
    <t>Наименование программы</t>
  </si>
  <si>
    <t>01</t>
  </si>
  <si>
    <t>02</t>
  </si>
  <si>
    <t>03</t>
  </si>
  <si>
    <t>04</t>
  </si>
  <si>
    <t>Непрограммные расходы</t>
  </si>
  <si>
    <t>Итого</t>
  </si>
  <si>
    <t>( рублей)</t>
  </si>
  <si>
    <t>Условно утверждаемые расходы</t>
  </si>
  <si>
    <t xml:space="preserve">к   решению «О бюджете муниципального 
</t>
  </si>
  <si>
    <t xml:space="preserve">к  решению «О бюджете муниципального 
</t>
  </si>
  <si>
    <t>2021г</t>
  </si>
  <si>
    <t>Изменения на 2021 год (+;-)</t>
  </si>
  <si>
    <t>Итого с учетом изменений на  2021 год</t>
  </si>
  <si>
    <t>Муниципальная программа "Развитие экономического потенциала  и предпринимательства  МО "Усть-Коксинский район" Республики Алтай"</t>
  </si>
  <si>
    <t>Муниципальная программа "Профилактика терроризма и экстремизма, гармонизация межнациональных отношений в  МО "Усть-Коксинский район" Республики Алтай"</t>
  </si>
  <si>
    <t>Муниципальная программа "Доступная среда в МО "Усть-Коксинский район" Республики Алтай"</t>
  </si>
  <si>
    <t>Муниципальная программа "Обеспечение безопасности  граждан, профилактика правонарушений, преступлений, наркомании  и коррупции на территории МО "Усть-Коксинский район" Республики Алтай"</t>
  </si>
  <si>
    <t xml:space="preserve">Муниципальная программа "Управление муниципальными финансами
МО "Усть-Коксинский район" Республики Алтай"
</t>
  </si>
  <si>
    <t>Муниципальная программа "Развитие Образования МО "Усть-Коксинский район" Республики Алтай</t>
  </si>
  <si>
    <t>Муниципальная программа "Развитие культуры   МО "Усть-Коксинский район" Республики Алтай"</t>
  </si>
  <si>
    <t>Муниципальная программа ""Управление муниципальным имуществом  МО "Усть-Коксинский район" Республики Алтай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</si>
  <si>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Республики Алтай</t>
    </r>
  </si>
  <si>
    <t>Муниципальная программа "Развитие физической культуры, спорта и молодежной политики  МО "Усть-Коксинский район" Республики Алтай"</t>
  </si>
  <si>
    <t>Муниципальная программа ""Развитие средств массовой информации на территории МО "Усть-Коксинский район" Республики Алтай"</t>
  </si>
  <si>
    <t>05</t>
  </si>
  <si>
    <t>06</t>
  </si>
  <si>
    <t>07</t>
  </si>
  <si>
    <t>08</t>
  </si>
  <si>
    <t>09</t>
  </si>
  <si>
    <t>10</t>
  </si>
  <si>
    <t>11</t>
  </si>
  <si>
    <t>12</t>
  </si>
  <si>
    <r>
      <t>Муниципальная программа ""Улучшение условий и охраны труда МО "Усть-Коксинский район"</t>
    </r>
    <r>
      <rPr>
        <sz val="12"/>
        <color theme="1"/>
        <rFont val="Times New Roman"/>
        <family val="1"/>
        <charset val="204"/>
      </rPr>
      <t xml:space="preserve"> Республики Алтай</t>
    </r>
  </si>
  <si>
    <t xml:space="preserve">Муниципальная программа "Управление муниципальными финансами МО "Усть-Коксинский район" Республики Алтай"
</t>
  </si>
  <si>
    <t>в решение "О бюджете муниципального образования</t>
  </si>
  <si>
    <t xml:space="preserve">"Усть-Коксинский район" Республики Алтай </t>
  </si>
  <si>
    <t>1</t>
  </si>
  <si>
    <t>2</t>
  </si>
  <si>
    <t>3</t>
  </si>
  <si>
    <t>4</t>
  </si>
  <si>
    <t>5</t>
  </si>
  <si>
    <t>6</t>
  </si>
  <si>
    <t>к решению "О внесении изменений и дополнений</t>
  </si>
  <si>
    <t>2022г</t>
  </si>
  <si>
    <t>Изменения на 2022 год (+;-)</t>
  </si>
  <si>
    <t>Итого с учетом изменений на  2022 год</t>
  </si>
  <si>
    <t>Муниципальная программа "Повышение систем жизнеобеспечения МО "Усть-Коксинский район" Республики Алтай"</t>
  </si>
  <si>
    <t xml:space="preserve"> на 2021 год и плановый период 2022 и 2023 годов"</t>
  </si>
  <si>
    <t xml:space="preserve"> образования "Усть-Коксинский район" на 2021 год
</t>
  </si>
  <si>
    <t xml:space="preserve"> и плановый период 2022 и 2023 годов"
</t>
  </si>
  <si>
    <t xml:space="preserve"> Распределение бюджетных ассигнований местного бюджета  на реализацию муниципальных программ  на 2022-2023 годы</t>
  </si>
  <si>
    <t>2023г</t>
  </si>
  <si>
    <t>Изменения на 2023 год (+;-)</t>
  </si>
  <si>
    <t>Итого с учетом изменений на  2023 год</t>
  </si>
  <si>
    <t xml:space="preserve"> Распределение бюджетных ассигнований местного бюджета  на реализацию муниципальных программ  на 2021  год</t>
  </si>
  <si>
    <t>Приложение 9</t>
  </si>
  <si>
    <t>Приложение 10</t>
  </si>
  <si>
    <t>Приложение 7</t>
  </si>
  <si>
    <t>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</si>
</sst>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00000"/>
  </numFmts>
  <fonts count="1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 applyAlignment="1">
      <alignment wrapText="1"/>
    </xf>
    <xf numFmtId="0" fontId="5" fillId="0" borderId="0" xfId="0" applyFont="1"/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" fontId="5" fillId="0" borderId="0" xfId="0" applyNumberFormat="1" applyFont="1"/>
    <xf numFmtId="49" fontId="7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distributed" wrapText="1"/>
    </xf>
    <xf numFmtId="0" fontId="5" fillId="0" borderId="0" xfId="0" applyFont="1" applyAlignment="1">
      <alignment horizontal="center"/>
    </xf>
    <xf numFmtId="165" fontId="10" fillId="2" borderId="1" xfId="0" applyNumberFormat="1" applyFont="1" applyFill="1" applyBorder="1" applyAlignment="1">
      <alignment horizontal="left" vertical="distributed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right" vertical="distributed" wrapText="1"/>
    </xf>
    <xf numFmtId="0" fontId="4" fillId="2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1"/>
  <sheetViews>
    <sheetView tabSelected="1" view="pageBreakPreview" topLeftCell="A14" zoomScale="95" zoomScaleSheetLayoutView="95" workbookViewId="0">
      <selection activeCell="F21" sqref="F21"/>
    </sheetView>
  </sheetViews>
  <sheetFormatPr defaultColWidth="8.85546875" defaultRowHeight="15" x14ac:dyDescent="0.25"/>
  <cols>
    <col min="1" max="1" width="3" style="2" customWidth="1"/>
    <col min="2" max="2" width="8.7109375" style="2" customWidth="1"/>
    <col min="3" max="3" width="54.85546875" style="2" customWidth="1"/>
    <col min="4" max="4" width="19.7109375" style="2" hidden="1" customWidth="1"/>
    <col min="5" max="5" width="19.140625" style="2" customWidth="1"/>
    <col min="6" max="6" width="19.7109375" style="2" customWidth="1"/>
    <col min="7" max="7" width="16" style="2" customWidth="1"/>
    <col min="8" max="16384" width="8.85546875" style="2"/>
  </cols>
  <sheetData>
    <row r="1" spans="2:6" ht="15.75" customHeight="1" x14ac:dyDescent="0.25">
      <c r="D1" s="21" t="s">
        <v>60</v>
      </c>
      <c r="E1" s="21"/>
      <c r="F1" s="21"/>
    </row>
    <row r="2" spans="2:6" ht="14.25" customHeight="1" x14ac:dyDescent="0.25">
      <c r="C2" s="21" t="s">
        <v>44</v>
      </c>
      <c r="D2" s="21"/>
      <c r="E2" s="21"/>
      <c r="F2" s="21"/>
    </row>
    <row r="3" spans="2:6" ht="16.5" customHeight="1" x14ac:dyDescent="0.25">
      <c r="C3" s="21" t="s">
        <v>36</v>
      </c>
      <c r="D3" s="21"/>
      <c r="E3" s="21"/>
      <c r="F3" s="21"/>
    </row>
    <row r="4" spans="2:6" ht="15.75" customHeight="1" x14ac:dyDescent="0.25">
      <c r="C4" s="21" t="s">
        <v>37</v>
      </c>
      <c r="D4" s="21"/>
      <c r="E4" s="21"/>
      <c r="F4" s="21"/>
    </row>
    <row r="5" spans="2:6" ht="14.25" customHeight="1" x14ac:dyDescent="0.25">
      <c r="C5" s="21" t="s">
        <v>49</v>
      </c>
      <c r="D5" s="21"/>
      <c r="E5" s="21"/>
      <c r="F5" s="21"/>
    </row>
    <row r="6" spans="2:6" x14ac:dyDescent="0.25">
      <c r="C6" s="22" t="s">
        <v>57</v>
      </c>
      <c r="D6" s="22"/>
      <c r="E6" s="22"/>
      <c r="F6" s="22"/>
    </row>
    <row r="7" spans="2:6" x14ac:dyDescent="0.25">
      <c r="B7" s="20" t="s">
        <v>10</v>
      </c>
      <c r="C7" s="20"/>
      <c r="D7" s="20"/>
      <c r="E7" s="20"/>
      <c r="F7" s="20"/>
    </row>
    <row r="8" spans="2:6" x14ac:dyDescent="0.25">
      <c r="B8" s="20" t="s">
        <v>50</v>
      </c>
      <c r="C8" s="20"/>
      <c r="D8" s="20"/>
      <c r="E8" s="20"/>
      <c r="F8" s="20"/>
    </row>
    <row r="9" spans="2:6" x14ac:dyDescent="0.25">
      <c r="B9" s="20" t="s">
        <v>51</v>
      </c>
      <c r="C9" s="20"/>
      <c r="D9" s="20"/>
      <c r="E9" s="20"/>
      <c r="F9" s="20"/>
    </row>
    <row r="10" spans="2:6" hidden="1" x14ac:dyDescent="0.25">
      <c r="B10" s="15"/>
      <c r="C10" s="15"/>
      <c r="D10" s="15"/>
      <c r="E10" s="15"/>
      <c r="F10" s="15"/>
    </row>
    <row r="11" spans="2:6" ht="33" customHeight="1" x14ac:dyDescent="0.25">
      <c r="B11" s="23" t="s">
        <v>56</v>
      </c>
      <c r="C11" s="23"/>
      <c r="D11" s="23"/>
      <c r="E11" s="23"/>
      <c r="F11" s="23"/>
    </row>
    <row r="12" spans="2:6" x14ac:dyDescent="0.25">
      <c r="B12" s="24" t="s">
        <v>8</v>
      </c>
      <c r="C12" s="24"/>
      <c r="D12" s="24"/>
      <c r="E12" s="24"/>
      <c r="F12" s="24"/>
    </row>
    <row r="13" spans="2:6" ht="47.25" x14ac:dyDescent="0.25">
      <c r="B13" s="8" t="s">
        <v>0</v>
      </c>
      <c r="C13" s="8" t="s">
        <v>1</v>
      </c>
      <c r="D13" s="8" t="s">
        <v>12</v>
      </c>
      <c r="E13" s="8" t="s">
        <v>13</v>
      </c>
      <c r="F13" s="8" t="s">
        <v>14</v>
      </c>
    </row>
    <row r="14" spans="2:6" ht="15.75" x14ac:dyDescent="0.25">
      <c r="B14" s="9" t="s">
        <v>38</v>
      </c>
      <c r="C14" s="9" t="s">
        <v>39</v>
      </c>
      <c r="D14" s="9"/>
      <c r="E14" s="9" t="s">
        <v>40</v>
      </c>
      <c r="F14" s="9" t="s">
        <v>41</v>
      </c>
    </row>
    <row r="15" spans="2:6" ht="47.25" x14ac:dyDescent="0.25">
      <c r="B15" s="9" t="s">
        <v>2</v>
      </c>
      <c r="C15" s="10" t="s">
        <v>15</v>
      </c>
      <c r="D15" s="13">
        <f>4026463.52+200000+114390</f>
        <v>4340853.5199999996</v>
      </c>
      <c r="E15" s="13">
        <f t="shared" ref="E15:E27" si="0">F15-D15</f>
        <v>0</v>
      </c>
      <c r="F15" s="13">
        <f>4026463.52+200000+114390</f>
        <v>4340853.5199999996</v>
      </c>
    </row>
    <row r="16" spans="2:6" ht="63" x14ac:dyDescent="0.25">
      <c r="B16" s="9" t="s">
        <v>3</v>
      </c>
      <c r="C16" s="10" t="s">
        <v>16</v>
      </c>
      <c r="D16" s="13">
        <v>973702.04</v>
      </c>
      <c r="E16" s="13">
        <f t="shared" si="0"/>
        <v>0</v>
      </c>
      <c r="F16" s="13">
        <v>973702.04</v>
      </c>
    </row>
    <row r="17" spans="2:6" ht="47.25" x14ac:dyDescent="0.25">
      <c r="B17" s="9" t="s">
        <v>4</v>
      </c>
      <c r="C17" s="10" t="s">
        <v>48</v>
      </c>
      <c r="D17" s="13">
        <f>47469251.39+13500</f>
        <v>47482751.390000001</v>
      </c>
      <c r="E17" s="13">
        <f t="shared" si="0"/>
        <v>22932218.200000003</v>
      </c>
      <c r="F17" s="13">
        <v>70414969.590000004</v>
      </c>
    </row>
    <row r="18" spans="2:6" ht="31.5" x14ac:dyDescent="0.25">
      <c r="B18" s="9" t="s">
        <v>5</v>
      </c>
      <c r="C18" s="10" t="s">
        <v>17</v>
      </c>
      <c r="D18" s="13">
        <v>50000</v>
      </c>
      <c r="E18" s="13">
        <f t="shared" si="0"/>
        <v>0</v>
      </c>
      <c r="F18" s="13">
        <v>50000</v>
      </c>
    </row>
    <row r="19" spans="2:6" ht="68.25" customHeight="1" x14ac:dyDescent="0.25">
      <c r="B19" s="9" t="s">
        <v>26</v>
      </c>
      <c r="C19" s="10" t="s">
        <v>18</v>
      </c>
      <c r="D19" s="13">
        <v>277551.02</v>
      </c>
      <c r="E19" s="13">
        <f t="shared" si="0"/>
        <v>0</v>
      </c>
      <c r="F19" s="13">
        <v>277551.02</v>
      </c>
    </row>
    <row r="20" spans="2:6" ht="49.5" customHeight="1" x14ac:dyDescent="0.25">
      <c r="B20" s="9" t="s">
        <v>27</v>
      </c>
      <c r="C20" s="17" t="s">
        <v>35</v>
      </c>
      <c r="D20" s="13">
        <f>49730570.42+50000+55700+20000</f>
        <v>49856270.420000002</v>
      </c>
      <c r="E20" s="13">
        <f t="shared" si="0"/>
        <v>851091</v>
      </c>
      <c r="F20" s="13">
        <f>50657361.42+50000</f>
        <v>50707361.420000002</v>
      </c>
    </row>
    <row r="21" spans="2:6" ht="31.5" x14ac:dyDescent="0.25">
      <c r="B21" s="9" t="s">
        <v>28</v>
      </c>
      <c r="C21" s="10" t="s">
        <v>20</v>
      </c>
      <c r="D21" s="13">
        <v>591540487.05999994</v>
      </c>
      <c r="E21" s="13">
        <f t="shared" si="0"/>
        <v>86531376.99000001</v>
      </c>
      <c r="F21" s="13">
        <v>678071864.04999995</v>
      </c>
    </row>
    <row r="22" spans="2:6" ht="31.5" x14ac:dyDescent="0.25">
      <c r="B22" s="9" t="s">
        <v>29</v>
      </c>
      <c r="C22" s="10" t="s">
        <v>21</v>
      </c>
      <c r="D22" s="13">
        <v>57119790.5</v>
      </c>
      <c r="E22" s="13">
        <f t="shared" si="0"/>
        <v>1000000</v>
      </c>
      <c r="F22" s="13">
        <v>58119790.5</v>
      </c>
    </row>
    <row r="23" spans="2:6" ht="47.25" x14ac:dyDescent="0.25">
      <c r="B23" s="9" t="s">
        <v>30</v>
      </c>
      <c r="C23" s="10" t="s">
        <v>22</v>
      </c>
      <c r="D23" s="13">
        <v>24428658.41</v>
      </c>
      <c r="E23" s="13">
        <f t="shared" si="0"/>
        <v>39995.929999999702</v>
      </c>
      <c r="F23" s="13">
        <v>24468654.34</v>
      </c>
    </row>
    <row r="24" spans="2:6" ht="47.25" x14ac:dyDescent="0.25">
      <c r="B24" s="9" t="s">
        <v>31</v>
      </c>
      <c r="C24" s="10" t="s">
        <v>34</v>
      </c>
      <c r="D24" s="13">
        <v>3257098.04</v>
      </c>
      <c r="E24" s="13">
        <f t="shared" si="0"/>
        <v>0</v>
      </c>
      <c r="F24" s="13">
        <v>3257098.04</v>
      </c>
    </row>
    <row r="25" spans="2:6" ht="47.25" x14ac:dyDescent="0.25">
      <c r="B25" s="9" t="s">
        <v>32</v>
      </c>
      <c r="C25" s="10" t="s">
        <v>24</v>
      </c>
      <c r="D25" s="13">
        <v>11755656.49</v>
      </c>
      <c r="E25" s="13">
        <f t="shared" si="0"/>
        <v>400000</v>
      </c>
      <c r="F25" s="13">
        <v>12155656.49</v>
      </c>
    </row>
    <row r="26" spans="2:6" ht="47.25" x14ac:dyDescent="0.25">
      <c r="B26" s="9" t="s">
        <v>33</v>
      </c>
      <c r="C26" s="10" t="s">
        <v>25</v>
      </c>
      <c r="D26" s="13">
        <v>2300000</v>
      </c>
      <c r="E26" s="13">
        <f t="shared" si="0"/>
        <v>0</v>
      </c>
      <c r="F26" s="13">
        <v>2300000</v>
      </c>
    </row>
    <row r="27" spans="2:6" ht="15.75" x14ac:dyDescent="0.25">
      <c r="B27" s="9"/>
      <c r="C27" s="10" t="s">
        <v>6</v>
      </c>
      <c r="D27" s="13">
        <f>28214333.99-75700-377890</f>
        <v>27760743.989999998</v>
      </c>
      <c r="E27" s="13">
        <f t="shared" si="0"/>
        <v>-1784876</v>
      </c>
      <c r="F27" s="13">
        <f>26025867.99-50000</f>
        <v>25975867.989999998</v>
      </c>
    </row>
    <row r="28" spans="2:6" ht="18.75" hidden="1" customHeight="1" x14ac:dyDescent="0.25">
      <c r="B28" s="9"/>
      <c r="C28" s="10" t="s">
        <v>9</v>
      </c>
      <c r="D28" s="13">
        <v>0</v>
      </c>
      <c r="E28" s="13">
        <f t="shared" ref="E28" si="1">F28-D28</f>
        <v>0</v>
      </c>
      <c r="F28" s="13">
        <v>0</v>
      </c>
    </row>
    <row r="29" spans="2:6" ht="15.75" x14ac:dyDescent="0.25">
      <c r="B29" s="18" t="s">
        <v>7</v>
      </c>
      <c r="C29" s="19"/>
      <c r="D29" s="14">
        <f>D15+D16+D17+D18+D19+D20+D21+D22+D23+D24+D25+D26+D27+D28</f>
        <v>821143562.87999988</v>
      </c>
      <c r="E29" s="14">
        <f>E15+E16+E17+E18+E19+E20+E21+E22+E23+E24+E25+E26+E27+E28</f>
        <v>109969806.12</v>
      </c>
      <c r="F29" s="14">
        <f>F15+F16+F17+F18+F19+F20+F21+F22+F23+F24+F25+F26+F27+F28</f>
        <v>931113369</v>
      </c>
    </row>
    <row r="30" spans="2:6" ht="3" customHeight="1" x14ac:dyDescent="0.25">
      <c r="D30" s="5"/>
      <c r="E30" s="5"/>
      <c r="F30" s="5"/>
    </row>
    <row r="31" spans="2:6" hidden="1" x14ac:dyDescent="0.25">
      <c r="D31" s="12">
        <v>701799651.41999996</v>
      </c>
      <c r="E31" s="5">
        <f>F31-D31</f>
        <v>36957682.580000043</v>
      </c>
      <c r="F31" s="5">
        <f>738755534+1800</f>
        <v>738757334</v>
      </c>
    </row>
    <row r="32" spans="2:6" hidden="1" x14ac:dyDescent="0.25">
      <c r="D32" s="12"/>
      <c r="E32" s="5"/>
      <c r="F32" s="5"/>
    </row>
    <row r="33" spans="4:6" hidden="1" x14ac:dyDescent="0.25">
      <c r="D33" s="12">
        <f>D31-D29</f>
        <v>-119343911.45999992</v>
      </c>
      <c r="E33" s="5">
        <f>F33-D33</f>
        <v>-73012123.540000081</v>
      </c>
      <c r="F33" s="12">
        <f>F31-F29</f>
        <v>-192356035</v>
      </c>
    </row>
    <row r="34" spans="4:6" hidden="1" x14ac:dyDescent="0.25">
      <c r="D34" s="5"/>
    </row>
    <row r="36" spans="4:6" x14ac:dyDescent="0.25">
      <c r="D36" s="12">
        <v>821143562.88</v>
      </c>
      <c r="E36" s="12"/>
      <c r="F36" s="12"/>
    </row>
    <row r="37" spans="4:6" x14ac:dyDescent="0.25">
      <c r="D37" s="12"/>
      <c r="E37" s="12"/>
      <c r="F37" s="12"/>
    </row>
    <row r="38" spans="4:6" x14ac:dyDescent="0.25">
      <c r="D38" s="12"/>
      <c r="E38" s="12"/>
      <c r="F38" s="12"/>
    </row>
    <row r="39" spans="4:6" x14ac:dyDescent="0.25">
      <c r="D39" s="12"/>
      <c r="E39" s="12"/>
      <c r="F39" s="12"/>
    </row>
    <row r="40" spans="4:6" x14ac:dyDescent="0.25">
      <c r="D40" s="16"/>
      <c r="E40" s="16"/>
      <c r="F40" s="16"/>
    </row>
    <row r="41" spans="4:6" x14ac:dyDescent="0.25">
      <c r="D41" s="16"/>
      <c r="E41" s="16"/>
      <c r="F41" s="16"/>
    </row>
  </sheetData>
  <mergeCells count="12">
    <mergeCell ref="B29:C29"/>
    <mergeCell ref="B8:F8"/>
    <mergeCell ref="B9:F9"/>
    <mergeCell ref="D1:F1"/>
    <mergeCell ref="C2:F2"/>
    <mergeCell ref="C3:F3"/>
    <mergeCell ref="C4:F4"/>
    <mergeCell ref="C5:F5"/>
    <mergeCell ref="C6:F6"/>
    <mergeCell ref="B7:F7"/>
    <mergeCell ref="B11:F11"/>
    <mergeCell ref="B12:F12"/>
  </mergeCells>
  <pageMargins left="0.70866141732283472" right="0.31496062992125984" top="0.35433070866141736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view="pageBreakPreview" zoomScale="91" zoomScaleSheetLayoutView="91" workbookViewId="0">
      <selection activeCell="B16" sqref="B16"/>
    </sheetView>
  </sheetViews>
  <sheetFormatPr defaultColWidth="9.140625" defaultRowHeight="15" x14ac:dyDescent="0.25"/>
  <cols>
    <col min="1" max="1" width="5.28515625" style="2" customWidth="1"/>
    <col min="2" max="2" width="48.28515625" style="2" customWidth="1"/>
    <col min="3" max="3" width="18.140625" style="2" hidden="1" customWidth="1"/>
    <col min="4" max="4" width="16.7109375" style="2" customWidth="1"/>
    <col min="5" max="5" width="16.85546875" style="2" customWidth="1"/>
    <col min="6" max="6" width="18.7109375" style="2" hidden="1" customWidth="1"/>
    <col min="7" max="7" width="17.5703125" style="2" customWidth="1"/>
    <col min="8" max="8" width="17.42578125" style="2" customWidth="1"/>
    <col min="9" max="10" width="10.7109375" style="2" customWidth="1"/>
    <col min="11" max="11" width="10.28515625" style="2" customWidth="1"/>
    <col min="12" max="12" width="9.85546875" style="2" customWidth="1"/>
    <col min="13" max="13" width="9.7109375" style="2" customWidth="1"/>
    <col min="14" max="16384" width="9.140625" style="2"/>
  </cols>
  <sheetData>
    <row r="1" spans="1:10" ht="13.5" customHeight="1" x14ac:dyDescent="0.25">
      <c r="E1" s="21" t="s">
        <v>59</v>
      </c>
      <c r="F1" s="21"/>
      <c r="G1" s="21"/>
      <c r="H1" s="21"/>
    </row>
    <row r="2" spans="1:10" ht="13.5" customHeight="1" x14ac:dyDescent="0.25">
      <c r="D2" s="11"/>
      <c r="E2" s="21" t="s">
        <v>44</v>
      </c>
      <c r="F2" s="21"/>
      <c r="G2" s="21"/>
      <c r="H2" s="21"/>
    </row>
    <row r="3" spans="1:10" ht="13.5" customHeight="1" x14ac:dyDescent="0.25">
      <c r="D3" s="21" t="s">
        <v>36</v>
      </c>
      <c r="E3" s="21"/>
      <c r="F3" s="21"/>
      <c r="G3" s="21"/>
      <c r="H3" s="21"/>
    </row>
    <row r="4" spans="1:10" ht="13.5" customHeight="1" x14ac:dyDescent="0.25">
      <c r="D4" s="21" t="s">
        <v>37</v>
      </c>
      <c r="E4" s="21"/>
      <c r="F4" s="21"/>
      <c r="G4" s="21"/>
      <c r="H4" s="21"/>
    </row>
    <row r="5" spans="1:10" ht="13.5" customHeight="1" x14ac:dyDescent="0.25">
      <c r="D5" s="21" t="s">
        <v>49</v>
      </c>
      <c r="E5" s="21"/>
      <c r="F5" s="21"/>
      <c r="G5" s="21"/>
      <c r="H5" s="21"/>
    </row>
    <row r="6" spans="1:10" x14ac:dyDescent="0.25">
      <c r="B6" s="22" t="s">
        <v>58</v>
      </c>
      <c r="C6" s="22"/>
      <c r="D6" s="22"/>
      <c r="E6" s="22"/>
      <c r="F6" s="22"/>
      <c r="G6" s="22"/>
      <c r="H6" s="22"/>
    </row>
    <row r="7" spans="1:10" x14ac:dyDescent="0.25">
      <c r="A7" s="20" t="s">
        <v>11</v>
      </c>
      <c r="B7" s="20"/>
      <c r="C7" s="20"/>
      <c r="D7" s="20"/>
      <c r="E7" s="20"/>
      <c r="F7" s="20"/>
      <c r="G7" s="20"/>
      <c r="H7" s="20"/>
      <c r="I7" s="1"/>
      <c r="J7" s="1"/>
    </row>
    <row r="8" spans="1:10" x14ac:dyDescent="0.25">
      <c r="A8" s="20" t="s">
        <v>50</v>
      </c>
      <c r="B8" s="20"/>
      <c r="C8" s="20"/>
      <c r="D8" s="20"/>
      <c r="E8" s="20"/>
      <c r="F8" s="20"/>
      <c r="G8" s="20"/>
      <c r="H8" s="20"/>
      <c r="I8" s="1"/>
      <c r="J8" s="1"/>
    </row>
    <row r="9" spans="1:10" x14ac:dyDescent="0.25">
      <c r="A9" s="20" t="s">
        <v>51</v>
      </c>
      <c r="B9" s="20"/>
      <c r="C9" s="20"/>
      <c r="D9" s="20"/>
      <c r="E9" s="20"/>
      <c r="F9" s="20"/>
      <c r="G9" s="20"/>
      <c r="H9" s="20"/>
      <c r="I9" s="1"/>
      <c r="J9" s="1"/>
    </row>
    <row r="10" spans="1:10" x14ac:dyDescent="0.25">
      <c r="A10" s="23" t="s">
        <v>52</v>
      </c>
      <c r="B10" s="23"/>
      <c r="C10" s="23"/>
      <c r="D10" s="23"/>
      <c r="E10" s="23"/>
      <c r="F10" s="23"/>
      <c r="G10" s="23"/>
      <c r="H10" s="23"/>
    </row>
    <row r="11" spans="1:10" x14ac:dyDescent="0.25">
      <c r="A11" s="24" t="s">
        <v>8</v>
      </c>
      <c r="B11" s="24"/>
      <c r="C11" s="24"/>
      <c r="D11" s="24"/>
      <c r="E11" s="24"/>
      <c r="F11" s="24"/>
      <c r="G11" s="24"/>
      <c r="H11" s="24"/>
    </row>
    <row r="12" spans="1:10" ht="39" customHeight="1" x14ac:dyDescent="0.25">
      <c r="A12" s="3" t="s">
        <v>0</v>
      </c>
      <c r="B12" s="3" t="s">
        <v>1</v>
      </c>
      <c r="C12" s="3" t="s">
        <v>45</v>
      </c>
      <c r="D12" s="3" t="s">
        <v>46</v>
      </c>
      <c r="E12" s="3" t="s">
        <v>47</v>
      </c>
      <c r="F12" s="3" t="s">
        <v>53</v>
      </c>
      <c r="G12" s="3" t="s">
        <v>54</v>
      </c>
      <c r="H12" s="3" t="s">
        <v>55</v>
      </c>
    </row>
    <row r="13" spans="1:10" x14ac:dyDescent="0.25">
      <c r="A13" s="3" t="s">
        <v>38</v>
      </c>
      <c r="B13" s="3" t="s">
        <v>39</v>
      </c>
      <c r="C13" s="3"/>
      <c r="D13" s="3" t="s">
        <v>40</v>
      </c>
      <c r="E13" s="3" t="s">
        <v>41</v>
      </c>
      <c r="F13" s="3" t="s">
        <v>42</v>
      </c>
      <c r="G13" s="3" t="s">
        <v>42</v>
      </c>
      <c r="H13" s="3" t="s">
        <v>43</v>
      </c>
    </row>
    <row r="14" spans="1:10" ht="63" x14ac:dyDescent="0.25">
      <c r="A14" s="9" t="s">
        <v>2</v>
      </c>
      <c r="B14" s="10" t="s">
        <v>15</v>
      </c>
      <c r="C14" s="13">
        <v>2004096</v>
      </c>
      <c r="D14" s="13">
        <f t="shared" ref="D14:D27" si="0">E14-C14</f>
        <v>0</v>
      </c>
      <c r="E14" s="13">
        <v>2004096</v>
      </c>
      <c r="F14" s="13">
        <v>2004096</v>
      </c>
      <c r="G14" s="13">
        <f t="shared" ref="G14:G27" si="1">H14-F14</f>
        <v>0</v>
      </c>
      <c r="H14" s="13">
        <v>2004096</v>
      </c>
    </row>
    <row r="15" spans="1:10" ht="63" x14ac:dyDescent="0.25">
      <c r="A15" s="9" t="s">
        <v>3</v>
      </c>
      <c r="B15" s="10" t="s">
        <v>16</v>
      </c>
      <c r="C15" s="13">
        <v>0</v>
      </c>
      <c r="D15" s="13">
        <f t="shared" si="0"/>
        <v>0</v>
      </c>
      <c r="E15" s="13">
        <v>0</v>
      </c>
      <c r="F15" s="13">
        <v>0</v>
      </c>
      <c r="G15" s="13">
        <f t="shared" si="1"/>
        <v>0</v>
      </c>
      <c r="H15" s="13">
        <v>0</v>
      </c>
    </row>
    <row r="16" spans="1:10" ht="47.25" x14ac:dyDescent="0.25">
      <c r="A16" s="9" t="s">
        <v>4</v>
      </c>
      <c r="B16" s="10" t="s">
        <v>48</v>
      </c>
      <c r="C16" s="13">
        <v>34356151.840000004</v>
      </c>
      <c r="D16" s="13">
        <f t="shared" si="0"/>
        <v>-1264754.0800000019</v>
      </c>
      <c r="E16" s="13">
        <v>33091397.760000002</v>
      </c>
      <c r="F16" s="13">
        <v>33642617.549999997</v>
      </c>
      <c r="G16" s="13">
        <f t="shared" si="1"/>
        <v>-1200467.1399999969</v>
      </c>
      <c r="H16" s="13">
        <v>32442150.41</v>
      </c>
    </row>
    <row r="17" spans="1:9" ht="47.25" x14ac:dyDescent="0.25">
      <c r="A17" s="9" t="s">
        <v>5</v>
      </c>
      <c r="B17" s="10" t="s">
        <v>17</v>
      </c>
      <c r="C17" s="13">
        <v>0</v>
      </c>
      <c r="D17" s="13">
        <f t="shared" si="0"/>
        <v>0</v>
      </c>
      <c r="E17" s="13">
        <v>0</v>
      </c>
      <c r="F17" s="13">
        <v>0</v>
      </c>
      <c r="G17" s="13">
        <f t="shared" si="1"/>
        <v>0</v>
      </c>
      <c r="H17" s="13">
        <v>0</v>
      </c>
    </row>
    <row r="18" spans="1:9" ht="78.75" x14ac:dyDescent="0.25">
      <c r="A18" s="9" t="s">
        <v>26</v>
      </c>
      <c r="B18" s="10" t="s">
        <v>18</v>
      </c>
      <c r="C18" s="13">
        <v>0</v>
      </c>
      <c r="D18" s="13">
        <f t="shared" si="0"/>
        <v>0</v>
      </c>
      <c r="E18" s="13">
        <v>0</v>
      </c>
      <c r="F18" s="13">
        <v>0</v>
      </c>
      <c r="G18" s="13">
        <f t="shared" si="1"/>
        <v>0</v>
      </c>
      <c r="H18" s="13">
        <v>0</v>
      </c>
    </row>
    <row r="19" spans="1:9" ht="49.5" customHeight="1" x14ac:dyDescent="0.25">
      <c r="A19" s="9" t="s">
        <v>27</v>
      </c>
      <c r="B19" s="10" t="s">
        <v>19</v>
      </c>
      <c r="C19" s="13">
        <v>33653158</v>
      </c>
      <c r="D19" s="13">
        <f t="shared" si="0"/>
        <v>0</v>
      </c>
      <c r="E19" s="13">
        <v>33653158</v>
      </c>
      <c r="F19" s="13">
        <v>33652165</v>
      </c>
      <c r="G19" s="13">
        <f t="shared" si="1"/>
        <v>0</v>
      </c>
      <c r="H19" s="13">
        <v>33652165</v>
      </c>
    </row>
    <row r="20" spans="1:9" ht="37.5" customHeight="1" x14ac:dyDescent="0.25">
      <c r="A20" s="9" t="s">
        <v>28</v>
      </c>
      <c r="B20" s="10" t="s">
        <v>20</v>
      </c>
      <c r="C20" s="13">
        <f>526334473.28+1473054-250000</f>
        <v>527557527.27999997</v>
      </c>
      <c r="D20" s="13">
        <f t="shared" si="0"/>
        <v>-769563.06999999285</v>
      </c>
      <c r="E20" s="13">
        <f>526087964.21+700000</f>
        <v>526787964.20999998</v>
      </c>
      <c r="F20" s="13">
        <f>314653379.57+1473054-350000</f>
        <v>315776433.56999999</v>
      </c>
      <c r="G20" s="13">
        <f t="shared" si="1"/>
        <v>-24865.849999964237</v>
      </c>
      <c r="H20" s="13">
        <v>315751567.72000003</v>
      </c>
      <c r="I20" s="5"/>
    </row>
    <row r="21" spans="1:9" ht="47.25" x14ac:dyDescent="0.25">
      <c r="A21" s="9" t="s">
        <v>29</v>
      </c>
      <c r="B21" s="10" t="s">
        <v>21</v>
      </c>
      <c r="C21" s="13">
        <v>54554982.880000003</v>
      </c>
      <c r="D21" s="13">
        <f t="shared" si="0"/>
        <v>4.3099999949336052</v>
      </c>
      <c r="E21" s="13">
        <v>54554987.189999998</v>
      </c>
      <c r="F21" s="13">
        <v>54554982.880000003</v>
      </c>
      <c r="G21" s="13">
        <f t="shared" si="1"/>
        <v>4.3099999949336052</v>
      </c>
      <c r="H21" s="13">
        <v>54554987.189999998</v>
      </c>
    </row>
    <row r="22" spans="1:9" ht="47.25" x14ac:dyDescent="0.25">
      <c r="A22" s="9" t="s">
        <v>30</v>
      </c>
      <c r="B22" s="10" t="s">
        <v>22</v>
      </c>
      <c r="C22" s="13">
        <v>17819161</v>
      </c>
      <c r="D22" s="13">
        <f t="shared" si="0"/>
        <v>1396428.5700000003</v>
      </c>
      <c r="E22" s="13">
        <v>19215589.57</v>
      </c>
      <c r="F22" s="13">
        <v>17819161</v>
      </c>
      <c r="G22" s="13">
        <f t="shared" si="1"/>
        <v>0</v>
      </c>
      <c r="H22" s="13">
        <v>17819161</v>
      </c>
    </row>
    <row r="23" spans="1:9" ht="31.5" customHeight="1" x14ac:dyDescent="0.25">
      <c r="A23" s="9" t="s">
        <v>31</v>
      </c>
      <c r="B23" s="10" t="s">
        <v>23</v>
      </c>
      <c r="C23" s="13">
        <v>0</v>
      </c>
      <c r="D23" s="13">
        <f t="shared" si="0"/>
        <v>0</v>
      </c>
      <c r="E23" s="13">
        <v>0</v>
      </c>
      <c r="F23" s="13">
        <v>0</v>
      </c>
      <c r="G23" s="13">
        <f t="shared" si="1"/>
        <v>0</v>
      </c>
      <c r="H23" s="13">
        <v>0</v>
      </c>
    </row>
    <row r="24" spans="1:9" ht="45" customHeight="1" x14ac:dyDescent="0.25">
      <c r="A24" s="9" t="s">
        <v>32</v>
      </c>
      <c r="B24" s="10" t="s">
        <v>24</v>
      </c>
      <c r="C24" s="13">
        <f>10679840-1473054</f>
        <v>9206786</v>
      </c>
      <c r="D24" s="13">
        <f t="shared" si="0"/>
        <v>0</v>
      </c>
      <c r="E24" s="13">
        <f>10679840-1473054</f>
        <v>9206786</v>
      </c>
      <c r="F24" s="13">
        <f>10679840-1473054</f>
        <v>9206786</v>
      </c>
      <c r="G24" s="13">
        <f t="shared" si="1"/>
        <v>0</v>
      </c>
      <c r="H24" s="13">
        <v>9206786</v>
      </c>
    </row>
    <row r="25" spans="1:9" ht="47.25" x14ac:dyDescent="0.25">
      <c r="A25" s="9" t="s">
        <v>33</v>
      </c>
      <c r="B25" s="10" t="s">
        <v>25</v>
      </c>
      <c r="C25" s="13">
        <v>2300000</v>
      </c>
      <c r="D25" s="13">
        <f t="shared" si="0"/>
        <v>0</v>
      </c>
      <c r="E25" s="13">
        <v>2300000</v>
      </c>
      <c r="F25" s="13">
        <v>2300000</v>
      </c>
      <c r="G25" s="13">
        <f t="shared" si="1"/>
        <v>0</v>
      </c>
      <c r="H25" s="13">
        <v>2300000</v>
      </c>
    </row>
    <row r="26" spans="1:9" ht="15.75" x14ac:dyDescent="0.25">
      <c r="A26" s="9"/>
      <c r="B26" s="10" t="s">
        <v>6</v>
      </c>
      <c r="C26" s="13">
        <v>25758800</v>
      </c>
      <c r="D26" s="13">
        <f t="shared" si="0"/>
        <v>0</v>
      </c>
      <c r="E26" s="13">
        <v>25758800</v>
      </c>
      <c r="F26" s="13">
        <v>25676500</v>
      </c>
      <c r="G26" s="13">
        <f t="shared" si="1"/>
        <v>-101472.75</v>
      </c>
      <c r="H26" s="13">
        <v>25575027.25</v>
      </c>
    </row>
    <row r="27" spans="1:9" ht="19.5" customHeight="1" x14ac:dyDescent="0.25">
      <c r="A27" s="6"/>
      <c r="B27" s="4" t="s">
        <v>9</v>
      </c>
      <c r="C27" s="13">
        <f>7550000+250000</f>
        <v>7800000</v>
      </c>
      <c r="D27" s="13">
        <f t="shared" si="0"/>
        <v>0</v>
      </c>
      <c r="E27" s="13">
        <f>7550000+250000</f>
        <v>7800000</v>
      </c>
      <c r="F27" s="13">
        <f>15200000+350000</f>
        <v>15550000</v>
      </c>
      <c r="G27" s="13">
        <f t="shared" si="1"/>
        <v>0</v>
      </c>
      <c r="H27" s="13">
        <v>15550000</v>
      </c>
    </row>
    <row r="28" spans="1:9" ht="22.5" customHeight="1" x14ac:dyDescent="0.25">
      <c r="A28" s="25" t="s">
        <v>7</v>
      </c>
      <c r="B28" s="26"/>
      <c r="C28" s="7">
        <f t="shared" ref="C28:D28" si="2">C26+C27+C14+C15+C16+C17+C18+C19+C20+C21+C22+C23+C24+C25</f>
        <v>715010663</v>
      </c>
      <c r="D28" s="14">
        <f t="shared" si="2"/>
        <v>-637884.26999999955</v>
      </c>
      <c r="E28" s="14">
        <f>E26+E27+E14+E15+E16+E17+E18+E19+E20+E21+E22+E23+E24+E25</f>
        <v>714372778.73000014</v>
      </c>
      <c r="F28" s="14">
        <f t="shared" ref="F28:G28" si="3">F26+F27+F14+F15+F16+F17+F18+F19+F20+F21+F22+F23+F24+F25</f>
        <v>510182742</v>
      </c>
      <c r="G28" s="14">
        <f t="shared" si="3"/>
        <v>-1326801.4299999662</v>
      </c>
      <c r="H28" s="14">
        <f>H26+H27+H14+H15+H16+H17+H18+H19+H20+H21+H22+H23+H24+H25</f>
        <v>508855940.56999999</v>
      </c>
    </row>
    <row r="30" spans="1:9" hidden="1" x14ac:dyDescent="0.25">
      <c r="C30" s="5">
        <v>596945780.35000002</v>
      </c>
      <c r="D30" s="5">
        <f>E30-C30</f>
        <v>69570522.649999976</v>
      </c>
      <c r="E30" s="5">
        <f>666514503+1800</f>
        <v>666516303</v>
      </c>
      <c r="F30" s="5">
        <f>594068752+1800-1000000</f>
        <v>593070552</v>
      </c>
      <c r="G30" s="5"/>
      <c r="H30" s="5"/>
    </row>
    <row r="31" spans="1:9" hidden="1" x14ac:dyDescent="0.25">
      <c r="C31" s="5"/>
      <c r="D31" s="5"/>
      <c r="E31" s="5"/>
      <c r="F31" s="5"/>
      <c r="G31" s="5"/>
      <c r="H31" s="5"/>
    </row>
    <row r="32" spans="1:9" hidden="1" x14ac:dyDescent="0.25">
      <c r="C32" s="5">
        <f>C30-C28</f>
        <v>-118064882.64999998</v>
      </c>
      <c r="D32" s="5">
        <f>E32-C32</f>
        <v>70208406.919999838</v>
      </c>
      <c r="E32" s="5">
        <f t="shared" ref="E32" si="4">E30-E28</f>
        <v>-47856475.730000138</v>
      </c>
      <c r="F32" s="5">
        <f>F30-F28</f>
        <v>82887810</v>
      </c>
      <c r="G32" s="5"/>
      <c r="H32" s="5"/>
    </row>
    <row r="33" spans="3:8" hidden="1" x14ac:dyDescent="0.25">
      <c r="C33" s="5">
        <v>715010663</v>
      </c>
      <c r="D33" s="5"/>
      <c r="E33" s="5">
        <v>705872778.73000002</v>
      </c>
      <c r="F33" s="5">
        <v>510182742</v>
      </c>
      <c r="G33" s="5"/>
      <c r="H33" s="5">
        <v>493305940.56999999</v>
      </c>
    </row>
    <row r="34" spans="3:8" hidden="1" x14ac:dyDescent="0.25">
      <c r="C34" s="5"/>
      <c r="D34" s="5"/>
      <c r="E34" s="5"/>
      <c r="F34" s="5"/>
      <c r="G34" s="5"/>
      <c r="H34" s="5"/>
    </row>
    <row r="35" spans="3:8" hidden="1" x14ac:dyDescent="0.25">
      <c r="E35" s="5">
        <f>E33+E27</f>
        <v>713672778.73000002</v>
      </c>
      <c r="H35" s="5">
        <f>H33+H27</f>
        <v>508855940.56999999</v>
      </c>
    </row>
  </sheetData>
  <mergeCells count="12">
    <mergeCell ref="A28:B28"/>
    <mergeCell ref="B6:H6"/>
    <mergeCell ref="A7:H7"/>
    <mergeCell ref="A8:H8"/>
    <mergeCell ref="A9:H9"/>
    <mergeCell ref="A10:H10"/>
    <mergeCell ref="A11:H11"/>
    <mergeCell ref="D5:H5"/>
    <mergeCell ref="E1:H1"/>
    <mergeCell ref="E2:H2"/>
    <mergeCell ref="D3:H3"/>
    <mergeCell ref="D4:H4"/>
  </mergeCells>
  <pageMargins left="0.9055118110236221" right="0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2021г</vt:lpstr>
      <vt:lpstr>2022-2023гг</vt:lpstr>
      <vt:lpstr>'2021г'!Область_печати</vt:lpstr>
      <vt:lpstr>'2022-2023гг'!Область_печати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2021-05-31T03:33:12Z</dcterms:modified>
</cp:coreProperties>
</file>