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51"/>
  </bookViews>
  <sheets>
    <sheet name="2019" sheetId="2" r:id="rId1"/>
    <sheet name="2020" sheetId="4" r:id="rId2"/>
    <sheet name="2021" sheetId="5" r:id="rId3"/>
  </sheets>
  <definedNames>
    <definedName name="_xlnm.Print_Area" localSheetId="0">'2019'!$B$1:$AN$16</definedName>
  </definedNames>
  <calcPr calcId="124519"/>
</workbook>
</file>

<file path=xl/calcChain.xml><?xml version="1.0" encoding="utf-8"?>
<calcChain xmlns="http://schemas.openxmlformats.org/spreadsheetml/2006/main">
  <c r="AN16" i="2"/>
  <c r="AM16"/>
  <c r="AL16"/>
  <c r="AK16"/>
  <c r="AJ16"/>
  <c r="AI16"/>
  <c r="AH16"/>
  <c r="AG16"/>
  <c r="AF16"/>
  <c r="AE16"/>
  <c r="AN12"/>
  <c r="AM12"/>
  <c r="AL12"/>
  <c r="AK12"/>
  <c r="AJ12"/>
  <c r="AI12"/>
  <c r="AH12"/>
  <c r="AG12"/>
  <c r="AF12"/>
  <c r="AE15"/>
  <c r="AM14"/>
  <c r="AE14" l="1"/>
  <c r="AL13"/>
  <c r="AF13"/>
  <c r="AE11" l="1"/>
  <c r="AE13" l="1"/>
  <c r="AE12" l="1"/>
  <c r="T26" i="5" l="1"/>
  <c r="S26"/>
  <c r="R26"/>
  <c r="Q26"/>
  <c r="P26"/>
  <c r="O26"/>
  <c r="N26"/>
  <c r="J26"/>
  <c r="E25"/>
  <c r="E24"/>
  <c r="E23"/>
  <c r="N22"/>
  <c r="M22"/>
  <c r="L22"/>
  <c r="L26" s="1"/>
  <c r="K22"/>
  <c r="K26" s="1"/>
  <c r="J22"/>
  <c r="I22"/>
  <c r="I26" s="1"/>
  <c r="H22"/>
  <c r="H26" s="1"/>
  <c r="G22"/>
  <c r="G26" s="1"/>
  <c r="F22"/>
  <c r="E21"/>
  <c r="E20"/>
  <c r="E19"/>
  <c r="E18"/>
  <c r="N17"/>
  <c r="M17"/>
  <c r="L17"/>
  <c r="K17"/>
  <c r="J17"/>
  <c r="I17"/>
  <c r="H17"/>
  <c r="G17"/>
  <c r="F17"/>
  <c r="E17" s="1"/>
  <c r="E16"/>
  <c r="E15"/>
  <c r="E14"/>
  <c r="E13"/>
  <c r="E12"/>
  <c r="E11"/>
  <c r="N10"/>
  <c r="M10"/>
  <c r="L10"/>
  <c r="K10"/>
  <c r="J10"/>
  <c r="I10"/>
  <c r="H10"/>
  <c r="G10"/>
  <c r="F10"/>
  <c r="E9"/>
  <c r="E8"/>
  <c r="E10" l="1"/>
  <c r="E22"/>
  <c r="F26"/>
  <c r="M26"/>
  <c r="E7"/>
  <c r="E26"/>
  <c r="E8" i="4"/>
  <c r="E7"/>
  <c r="N16" i="2" l="1"/>
  <c r="M16"/>
  <c r="L16"/>
  <c r="K16"/>
  <c r="I16"/>
  <c r="H16"/>
  <c r="G16"/>
  <c r="F16"/>
  <c r="AD9"/>
  <c r="AC9"/>
  <c r="AB9"/>
  <c r="AA9"/>
  <c r="Y9"/>
  <c r="X9"/>
  <c r="W9"/>
  <c r="V9"/>
  <c r="AD8"/>
  <c r="AC8"/>
  <c r="AB8"/>
  <c r="AA8"/>
  <c r="Z8"/>
  <c r="Y8"/>
  <c r="X8"/>
  <c r="W8"/>
  <c r="V8"/>
  <c r="U12"/>
  <c r="E10" l="1"/>
  <c r="E8"/>
  <c r="T16"/>
  <c r="S16"/>
  <c r="R16"/>
  <c r="Q16"/>
  <c r="P16"/>
  <c r="O16"/>
  <c r="E12"/>
  <c r="AE10"/>
  <c r="AD10"/>
  <c r="AD16" s="1"/>
  <c r="AC10"/>
  <c r="AC16" s="1"/>
  <c r="AB10"/>
  <c r="AB16" s="1"/>
  <c r="AA10"/>
  <c r="AA16" s="1"/>
  <c r="Z10"/>
  <c r="Y10"/>
  <c r="Y16" s="1"/>
  <c r="X10"/>
  <c r="X16" s="1"/>
  <c r="W10"/>
  <c r="W16" s="1"/>
  <c r="V10"/>
  <c r="V16" s="1"/>
  <c r="J9"/>
  <c r="AE8"/>
  <c r="U8"/>
  <c r="T26" i="4"/>
  <c r="S26"/>
  <c r="R26"/>
  <c r="Q26"/>
  <c r="P26"/>
  <c r="O26"/>
  <c r="E25"/>
  <c r="E24"/>
  <c r="E23"/>
  <c r="N22"/>
  <c r="N26" s="1"/>
  <c r="M22"/>
  <c r="M26" s="1"/>
  <c r="L22"/>
  <c r="L26" s="1"/>
  <c r="K22"/>
  <c r="K26" s="1"/>
  <c r="J22"/>
  <c r="I22"/>
  <c r="I26" s="1"/>
  <c r="H22"/>
  <c r="H26" s="1"/>
  <c r="G22"/>
  <c r="G26" s="1"/>
  <c r="F22"/>
  <c r="F26" s="1"/>
  <c r="E21"/>
  <c r="E20"/>
  <c r="E19"/>
  <c r="E18"/>
  <c r="N17"/>
  <c r="M17"/>
  <c r="L17"/>
  <c r="K17"/>
  <c r="J17"/>
  <c r="I17"/>
  <c r="H17"/>
  <c r="G17"/>
  <c r="F17"/>
  <c r="E17" s="1"/>
  <c r="E16"/>
  <c r="E15"/>
  <c r="E14"/>
  <c r="E13"/>
  <c r="E12"/>
  <c r="E11"/>
  <c r="N10"/>
  <c r="M10"/>
  <c r="L10"/>
  <c r="K10"/>
  <c r="J10"/>
  <c r="I10"/>
  <c r="H10"/>
  <c r="G10"/>
  <c r="F10"/>
  <c r="E9"/>
  <c r="J26"/>
  <c r="E10" l="1"/>
  <c r="J16" i="2"/>
  <c r="Z9"/>
  <c r="Z16" s="1"/>
  <c r="E9"/>
  <c r="U10"/>
  <c r="E16"/>
  <c r="U16"/>
  <c r="AE9"/>
  <c r="E26" i="4"/>
  <c r="E2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sharedStrings.xml><?xml version="1.0" encoding="utf-8"?>
<sst xmlns="http://schemas.openxmlformats.org/spreadsheetml/2006/main" count="160" uniqueCount="60">
  <si>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</si>
  <si>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</si>
  <si>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</si>
  <si>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</si>
  <si>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</si>
  <si>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</si>
  <si>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</si>
  <si>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</si>
  <si>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</si>
  <si>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</si>
  <si>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</si>
  <si>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</si>
  <si>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</si>
  <si>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</si>
  <si>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</si>
  <si>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</si>
  <si>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</si>
  <si>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</si>
  <si>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</si>
  <si>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</si>
  <si>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</si>
  <si>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</si>
  <si>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</si>
  <si>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</si>
  <si>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</si>
  <si>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</si>
  <si>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</si>
  <si>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</si>
  <si>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</si>
  <si>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</si>
  <si>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</si>
  <si>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</si>
  <si>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</si>
  <si>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</si>
  <si>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</si>
  <si>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на предоставление грантов на поддержку местных инициатив граждан , проживающих в сельской местности </t>
  </si>
  <si>
    <t>4.3</t>
  </si>
  <si>
    <t>4.4</t>
  </si>
  <si>
    <t>Иные межбюджетные  трансферты  на  проведение мероприятий на приобретение энергоресурсов</t>
  </si>
  <si>
    <t>Иные межбюджетные  трансферты  на  приобретение компьютерной техники и программных продуктов</t>
  </si>
  <si>
    <t>Иные межбюджетные  трансферты  на организацию благоустройства территории сельского поселения</t>
  </si>
  <si>
    <t>4.6</t>
  </si>
  <si>
    <t xml:space="preserve"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</t>
  </si>
  <si>
    <t>5.1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</si>
  <si>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</si>
  <si>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</si>
  <si>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</si>
  <si>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</si>
  <si>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Распределение межбюджетных трансфертов бюджетам сельских поселений МО  "Усть-Коксинский район" РА на  2020 год</t>
  </si>
  <si>
    <t>Распределение межбюджетных трансфертов бюджетам сельских поселений МО  "Усть-Коксинский район" РА на  2021 год</t>
  </si>
  <si>
    <t xml:space="preserve">Приложение 23
к решению «О бюджете  муниципального образования   "Усть-Коксинский район" РА на 2019 год и плановый период 2020 и 2021 годов»
</t>
  </si>
  <si>
    <t xml:space="preserve">Приложение 24
к решению «О бюджете  муниципального образования   "Усть-Коксинский район" РА на 2019 год и плановый период 2020 и 2021 годов»
</t>
  </si>
  <si>
    <t>Иные  межбюджетные  трансферты на выплату заработной платы с учетом повышения МРОТ</t>
  </si>
  <si>
    <t>5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</si>
  <si>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</si>
  <si>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</si>
  <si>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5.2</t>
  </si>
  <si>
    <t>5.3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</si>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</sst>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5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5" fontId="9" fillId="0" borderId="0" xfId="2" applyNumberFormat="1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22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21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9"/>
  <sheetViews>
    <sheetView tabSelected="1" view="pageBreakPreview" topLeftCell="B1" zoomScale="75" zoomScaleNormal="75" zoomScaleSheetLayoutView="75" workbookViewId="0">
      <selection activeCell="AK11" sqref="AK11"/>
    </sheetView>
  </sheetViews>
  <sheetFormatPr defaultColWidth="8" defaultRowHeight="12.75"/>
  <cols>
    <col min="1" max="1" width="0.28515625" style="50" hidden="1" customWidth="1"/>
    <col min="2" max="2" width="6" style="51" customWidth="1"/>
    <col min="3" max="3" width="36.85546875" style="52" customWidth="1"/>
    <col min="4" max="4" width="8.28515625" style="53" hidden="1" customWidth="1"/>
    <col min="5" max="5" width="15.85546875" style="54" hidden="1" customWidth="1"/>
    <col min="6" max="6" width="14.85546875" style="54" hidden="1" customWidth="1"/>
    <col min="7" max="7" width="15.85546875" style="54" hidden="1" customWidth="1"/>
    <col min="8" max="8" width="15.28515625" style="54" hidden="1" customWidth="1"/>
    <col min="9" max="9" width="15.5703125" style="54" hidden="1" customWidth="1"/>
    <col min="10" max="10" width="18.42578125" style="54" hidden="1" customWidth="1"/>
    <col min="11" max="11" width="16.42578125" style="54" hidden="1" customWidth="1"/>
    <col min="12" max="13" width="14.85546875" style="54" hidden="1" customWidth="1"/>
    <col min="14" max="14" width="16.140625" style="54" hidden="1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6.5703125" style="1" bestFit="1" customWidth="1"/>
    <col min="32" max="39" width="15.140625" style="1" bestFit="1" customWidth="1"/>
    <col min="40" max="40" width="15.140625" style="1" customWidth="1"/>
    <col min="41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145">
      <c r="B1" s="68"/>
      <c r="C1" s="3"/>
      <c r="D1" s="4"/>
    </row>
    <row r="2" spans="1:145" s="1" customFormat="1" ht="55.9" customHeight="1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59</v>
      </c>
      <c r="AL2" s="98"/>
      <c r="AM2" s="98"/>
      <c r="AN2" s="98"/>
    </row>
    <row r="3" spans="1:145" s="1" customFormat="1" ht="18.75">
      <c r="A3" s="6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7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/>
      <c r="O4" s="7"/>
      <c r="P4" s="7"/>
      <c r="Q4" s="7"/>
      <c r="AN4" s="27" t="s">
        <v>18</v>
      </c>
    </row>
    <row r="5" spans="1:145" s="1" customFormat="1" ht="27.6" customHeight="1" thickBot="1">
      <c r="B5" s="99"/>
      <c r="C5" s="100" t="s">
        <v>0</v>
      </c>
      <c r="D5" s="10"/>
      <c r="E5" s="101" t="s">
        <v>44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45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46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8" customFormat="1" ht="51" customHeight="1" thickBot="1">
      <c r="A6" s="12"/>
      <c r="B6" s="99"/>
      <c r="C6" s="100"/>
      <c r="D6" s="105" t="s">
        <v>1</v>
      </c>
      <c r="E6" s="62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4" t="s">
        <v>14</v>
      </c>
      <c r="L6" s="64" t="s">
        <v>15</v>
      </c>
      <c r="M6" s="64" t="s">
        <v>19</v>
      </c>
      <c r="N6" s="64" t="s">
        <v>17</v>
      </c>
      <c r="O6" s="61" t="s">
        <v>16</v>
      </c>
      <c r="P6" s="55" t="s">
        <v>17</v>
      </c>
      <c r="Q6" s="14" t="s">
        <v>2</v>
      </c>
      <c r="R6" s="15"/>
      <c r="S6" s="16"/>
      <c r="T6" s="12"/>
      <c r="U6" s="62" t="s">
        <v>8</v>
      </c>
      <c r="V6" s="64" t="s">
        <v>9</v>
      </c>
      <c r="W6" s="64" t="s">
        <v>10</v>
      </c>
      <c r="X6" s="64" t="s">
        <v>11</v>
      </c>
      <c r="Y6" s="64" t="s">
        <v>12</v>
      </c>
      <c r="Z6" s="64" t="s">
        <v>13</v>
      </c>
      <c r="AA6" s="64" t="s">
        <v>14</v>
      </c>
      <c r="AB6" s="64" t="s">
        <v>15</v>
      </c>
      <c r="AC6" s="64" t="s">
        <v>19</v>
      </c>
      <c r="AD6" s="64" t="s">
        <v>17</v>
      </c>
      <c r="AE6" s="95" t="s">
        <v>8</v>
      </c>
      <c r="AF6" s="96" t="s">
        <v>9</v>
      </c>
      <c r="AG6" s="96" t="s">
        <v>10</v>
      </c>
      <c r="AH6" s="96" t="s">
        <v>11</v>
      </c>
      <c r="AI6" s="96" t="s">
        <v>12</v>
      </c>
      <c r="AJ6" s="96" t="s">
        <v>13</v>
      </c>
      <c r="AK6" s="96" t="s">
        <v>14</v>
      </c>
      <c r="AL6" s="96" t="s">
        <v>15</v>
      </c>
      <c r="AM6" s="96" t="s">
        <v>19</v>
      </c>
      <c r="AN6" s="96" t="s">
        <v>17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</row>
    <row r="7" spans="1:145" s="28" customFormat="1" ht="16.5" thickBot="1">
      <c r="A7" s="19"/>
      <c r="B7" s="20" t="s">
        <v>3</v>
      </c>
      <c r="C7" s="21" t="s">
        <v>4</v>
      </c>
      <c r="D7" s="106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2">
        <v>1</v>
      </c>
      <c r="P7" s="23">
        <v>16</v>
      </c>
      <c r="Q7" s="24">
        <v>17</v>
      </c>
      <c r="R7" s="25"/>
      <c r="S7" s="26"/>
      <c r="T7" s="19"/>
      <c r="U7" s="21">
        <v>1</v>
      </c>
      <c r="V7" s="21">
        <v>2</v>
      </c>
      <c r="W7" s="21">
        <v>3</v>
      </c>
      <c r="X7" s="21">
        <v>4</v>
      </c>
      <c r="Y7" s="21">
        <v>5</v>
      </c>
      <c r="Z7" s="21">
        <v>6</v>
      </c>
      <c r="AA7" s="21">
        <v>7</v>
      </c>
      <c r="AB7" s="21">
        <v>8</v>
      </c>
      <c r="AC7" s="21">
        <v>9</v>
      </c>
      <c r="AD7" s="21">
        <v>10</v>
      </c>
      <c r="AE7" s="21">
        <v>11</v>
      </c>
      <c r="AF7" s="21">
        <v>12</v>
      </c>
      <c r="AG7" s="21">
        <v>13</v>
      </c>
      <c r="AH7" s="21">
        <v>14</v>
      </c>
      <c r="AI7" s="21">
        <v>15</v>
      </c>
      <c r="AJ7" s="21">
        <v>16</v>
      </c>
      <c r="AK7" s="21">
        <v>17</v>
      </c>
      <c r="AL7" s="21">
        <v>18</v>
      </c>
      <c r="AM7" s="21">
        <v>19</v>
      </c>
      <c r="AN7" s="21">
        <v>20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</row>
    <row r="8" spans="1:145" s="40" customFormat="1" ht="78" customHeight="1">
      <c r="A8" s="32"/>
      <c r="B8" s="33" t="s">
        <v>5</v>
      </c>
      <c r="C8" s="67" t="s">
        <v>21</v>
      </c>
      <c r="D8" s="34"/>
      <c r="E8" s="69">
        <f>SUM(F8:N8)</f>
        <v>6764100</v>
      </c>
      <c r="F8" s="70">
        <v>608070</v>
      </c>
      <c r="G8" s="70">
        <v>898610</v>
      </c>
      <c r="H8" s="70">
        <v>402250</v>
      </c>
      <c r="I8" s="70">
        <v>333500</v>
      </c>
      <c r="J8" s="70">
        <v>588430</v>
      </c>
      <c r="K8" s="70">
        <v>599890</v>
      </c>
      <c r="L8" s="70">
        <v>512320</v>
      </c>
      <c r="M8" s="70">
        <v>2289890</v>
      </c>
      <c r="N8" s="70">
        <v>531140</v>
      </c>
      <c r="O8" s="35"/>
      <c r="P8" s="36"/>
      <c r="Q8" s="36"/>
      <c r="R8" s="36"/>
      <c r="S8" s="36"/>
      <c r="T8" s="37"/>
      <c r="U8" s="69">
        <f>SUM(V8:AD8)</f>
        <v>-87200</v>
      </c>
      <c r="V8" s="70">
        <f t="shared" ref="V8:V9" si="0">AF8-F8</f>
        <v>312170</v>
      </c>
      <c r="W8" s="70">
        <f t="shared" ref="W8:W9" si="1">AG8-G8</f>
        <v>-359950</v>
      </c>
      <c r="X8" s="70">
        <f t="shared" ref="X8:X9" si="2">AH8-H8</f>
        <v>-179390</v>
      </c>
      <c r="Y8" s="70">
        <f t="shared" ref="Y8:Y9" si="3">AI8-I8</f>
        <v>1122810</v>
      </c>
      <c r="Z8" s="70">
        <f t="shared" ref="Z8:Z9" si="4">AJ8-J8</f>
        <v>878760</v>
      </c>
      <c r="AA8" s="70">
        <f t="shared" ref="AA8:AA9" si="5">AK8-K8</f>
        <v>-272060</v>
      </c>
      <c r="AB8" s="70">
        <f t="shared" ref="AB8:AB9" si="6">AL8-L8</f>
        <v>631880</v>
      </c>
      <c r="AC8" s="70">
        <f t="shared" ref="AC8:AC9" si="7">AM8-M8</f>
        <v>-2243530</v>
      </c>
      <c r="AD8" s="70">
        <f t="shared" ref="AD8:AD9" si="8">AN8-N8</f>
        <v>22110</v>
      </c>
      <c r="AE8" s="69">
        <f t="shared" ref="AE8:AE15" si="9">SUM(AF8:AN8)</f>
        <v>6676900</v>
      </c>
      <c r="AF8" s="70">
        <v>920240</v>
      </c>
      <c r="AG8" s="70">
        <v>538660</v>
      </c>
      <c r="AH8" s="70">
        <v>222860</v>
      </c>
      <c r="AI8" s="70">
        <v>1456310</v>
      </c>
      <c r="AJ8" s="70">
        <v>1467190</v>
      </c>
      <c r="AK8" s="70">
        <v>327830</v>
      </c>
      <c r="AL8" s="70">
        <v>1144200</v>
      </c>
      <c r="AM8" s="70">
        <v>46360</v>
      </c>
      <c r="AN8" s="70">
        <v>553250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s="40" customFormat="1" ht="75.599999999999994" customHeight="1">
      <c r="A9" s="32"/>
      <c r="B9" s="42" t="s">
        <v>6</v>
      </c>
      <c r="C9" s="67" t="s">
        <v>22</v>
      </c>
      <c r="D9" s="73"/>
      <c r="E9" s="69">
        <f>SUM(F9:N9)</f>
        <v>17093700</v>
      </c>
      <c r="F9" s="70">
        <v>2247500</v>
      </c>
      <c r="G9" s="70">
        <v>2164000</v>
      </c>
      <c r="H9" s="70">
        <v>1955500</v>
      </c>
      <c r="I9" s="70">
        <v>1767000</v>
      </c>
      <c r="J9" s="70">
        <f>2728500-650000</f>
        <v>2078500</v>
      </c>
      <c r="K9" s="70">
        <v>2492500</v>
      </c>
      <c r="L9" s="70">
        <v>1158000</v>
      </c>
      <c r="M9" s="70">
        <v>1229200</v>
      </c>
      <c r="N9" s="70">
        <v>2001500</v>
      </c>
      <c r="O9" s="43"/>
      <c r="P9" s="44"/>
      <c r="Q9" s="44"/>
      <c r="R9" s="41"/>
      <c r="S9" s="41"/>
      <c r="T9" s="45"/>
      <c r="U9" s="69">
        <f>SUM(V9:AD9)</f>
        <v>0</v>
      </c>
      <c r="V9" s="70">
        <f t="shared" si="0"/>
        <v>-319540</v>
      </c>
      <c r="W9" s="70">
        <f t="shared" si="1"/>
        <v>352560</v>
      </c>
      <c r="X9" s="70">
        <f t="shared" si="2"/>
        <v>172030</v>
      </c>
      <c r="Y9" s="70">
        <f t="shared" si="3"/>
        <v>-1130180</v>
      </c>
      <c r="Z9" s="70">
        <f t="shared" si="4"/>
        <v>-878760</v>
      </c>
      <c r="AA9" s="70">
        <f t="shared" si="5"/>
        <v>264690</v>
      </c>
      <c r="AB9" s="70">
        <f t="shared" si="6"/>
        <v>-639350</v>
      </c>
      <c r="AC9" s="70">
        <f t="shared" si="7"/>
        <v>2208030</v>
      </c>
      <c r="AD9" s="70">
        <f t="shared" si="8"/>
        <v>-29480</v>
      </c>
      <c r="AE9" s="69">
        <f t="shared" si="9"/>
        <v>17093700</v>
      </c>
      <c r="AF9" s="70">
        <v>1927960</v>
      </c>
      <c r="AG9" s="70">
        <v>2516560</v>
      </c>
      <c r="AH9" s="70">
        <v>2127530</v>
      </c>
      <c r="AI9" s="70">
        <v>636820</v>
      </c>
      <c r="AJ9" s="70">
        <v>1199740</v>
      </c>
      <c r="AK9" s="70">
        <v>2757190</v>
      </c>
      <c r="AL9" s="70">
        <v>518650</v>
      </c>
      <c r="AM9" s="70">
        <v>3437230</v>
      </c>
      <c r="AN9" s="70">
        <v>1972020</v>
      </c>
      <c r="AO9" s="38"/>
      <c r="AP9" s="38"/>
      <c r="AQ9" s="38"/>
      <c r="AR9" s="38"/>
      <c r="AS9" s="38"/>
      <c r="AT9" s="38"/>
      <c r="AU9" s="85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</row>
    <row r="10" spans="1:145" s="40" customFormat="1" ht="57" customHeight="1">
      <c r="A10" s="32"/>
      <c r="B10" s="33" t="s">
        <v>7</v>
      </c>
      <c r="C10" s="66" t="s">
        <v>20</v>
      </c>
      <c r="D10" s="46"/>
      <c r="E10" s="69">
        <f>SUM(F10:N10)</f>
        <v>542700</v>
      </c>
      <c r="F10" s="70">
        <v>60900</v>
      </c>
      <c r="G10" s="70">
        <v>143400</v>
      </c>
      <c r="H10" s="70">
        <v>47400</v>
      </c>
      <c r="I10" s="70">
        <v>47400</v>
      </c>
      <c r="J10" s="70">
        <v>60900</v>
      </c>
      <c r="K10" s="70">
        <v>60900</v>
      </c>
      <c r="L10" s="70">
        <v>60900</v>
      </c>
      <c r="M10" s="70">
        <v>0</v>
      </c>
      <c r="N10" s="70">
        <v>60900</v>
      </c>
      <c r="O10" s="47"/>
      <c r="P10" s="48"/>
      <c r="Q10" s="48"/>
      <c r="R10" s="48"/>
      <c r="S10" s="48"/>
      <c r="T10" s="49"/>
      <c r="U10" s="69">
        <f>SUM(V10:AD10)</f>
        <v>591100</v>
      </c>
      <c r="V10" s="70">
        <f>AF10-F10</f>
        <v>61800</v>
      </c>
      <c r="W10" s="70">
        <f t="shared" ref="W10:AD10" si="10">AG10-G10</f>
        <v>163400</v>
      </c>
      <c r="X10" s="70">
        <f t="shared" si="10"/>
        <v>75300</v>
      </c>
      <c r="Y10" s="70">
        <f t="shared" si="10"/>
        <v>44600</v>
      </c>
      <c r="Z10" s="70">
        <f t="shared" si="10"/>
        <v>61800</v>
      </c>
      <c r="AA10" s="70">
        <f t="shared" si="10"/>
        <v>61800</v>
      </c>
      <c r="AB10" s="70">
        <f t="shared" si="10"/>
        <v>61800</v>
      </c>
      <c r="AC10" s="70">
        <f t="shared" si="10"/>
        <v>0</v>
      </c>
      <c r="AD10" s="70">
        <f t="shared" si="10"/>
        <v>60600</v>
      </c>
      <c r="AE10" s="69">
        <f t="shared" si="9"/>
        <v>1133800</v>
      </c>
      <c r="AF10" s="70">
        <v>122700</v>
      </c>
      <c r="AG10" s="70">
        <v>306800</v>
      </c>
      <c r="AH10" s="70">
        <v>122700</v>
      </c>
      <c r="AI10" s="70">
        <v>92000</v>
      </c>
      <c r="AJ10" s="70">
        <v>122700</v>
      </c>
      <c r="AK10" s="70">
        <v>122700</v>
      </c>
      <c r="AL10" s="70">
        <v>122700</v>
      </c>
      <c r="AM10" s="70">
        <v>0</v>
      </c>
      <c r="AN10" s="70">
        <v>121500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</row>
    <row r="11" spans="1:145" s="40" customFormat="1" ht="76.900000000000006" customHeight="1">
      <c r="A11" s="32"/>
      <c r="B11" s="33" t="s">
        <v>24</v>
      </c>
      <c r="C11" s="66" t="s">
        <v>54</v>
      </c>
      <c r="D11" s="46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69"/>
      <c r="V11" s="70"/>
      <c r="W11" s="70"/>
      <c r="X11" s="70"/>
      <c r="Y11" s="70"/>
      <c r="Z11" s="70"/>
      <c r="AA11" s="70"/>
      <c r="AB11" s="70"/>
      <c r="AC11" s="70"/>
      <c r="AD11" s="70"/>
      <c r="AE11" s="69">
        <f t="shared" si="9"/>
        <v>525621</v>
      </c>
      <c r="AF11" s="70"/>
      <c r="AG11" s="70"/>
      <c r="AH11" s="70"/>
      <c r="AI11" s="70"/>
      <c r="AJ11" s="70"/>
      <c r="AK11" s="70"/>
      <c r="AL11" s="70"/>
      <c r="AM11" s="70">
        <v>525621</v>
      </c>
      <c r="AN11" s="70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</row>
    <row r="12" spans="1:145" s="40" customFormat="1" ht="54" customHeight="1">
      <c r="A12" s="32"/>
      <c r="B12" s="76" t="s">
        <v>53</v>
      </c>
      <c r="C12" s="77" t="s">
        <v>25</v>
      </c>
      <c r="D12" s="78"/>
      <c r="E12" s="79">
        <f>SUM(F12:N12)</f>
        <v>0</v>
      </c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2"/>
      <c r="Q12" s="82"/>
      <c r="R12" s="82"/>
      <c r="S12" s="82"/>
      <c r="T12" s="83"/>
      <c r="U12" s="79">
        <f>SUM(V12:AD12)</f>
        <v>0</v>
      </c>
      <c r="V12" s="80"/>
      <c r="W12" s="80"/>
      <c r="X12" s="80"/>
      <c r="Y12" s="80"/>
      <c r="Z12" s="80"/>
      <c r="AA12" s="80"/>
      <c r="AB12" s="80"/>
      <c r="AC12" s="80"/>
      <c r="AD12" s="80"/>
      <c r="AE12" s="79">
        <f t="shared" si="9"/>
        <v>10878900</v>
      </c>
      <c r="AF12" s="80">
        <f>AF13+AF14+AF15</f>
        <v>1640200</v>
      </c>
      <c r="AG12" s="80">
        <f t="shared" ref="AG12:AN12" si="11">AG13+AG14+AG15</f>
        <v>1532350</v>
      </c>
      <c r="AH12" s="80">
        <f t="shared" si="11"/>
        <v>814100</v>
      </c>
      <c r="AI12" s="80">
        <f t="shared" si="11"/>
        <v>1150650</v>
      </c>
      <c r="AJ12" s="80">
        <f t="shared" si="11"/>
        <v>886300</v>
      </c>
      <c r="AK12" s="80">
        <f t="shared" si="11"/>
        <v>1352300</v>
      </c>
      <c r="AL12" s="80">
        <f t="shared" si="11"/>
        <v>1177300</v>
      </c>
      <c r="AM12" s="80">
        <f t="shared" si="11"/>
        <v>1776900</v>
      </c>
      <c r="AN12" s="80">
        <f t="shared" si="11"/>
        <v>548800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</row>
    <row r="13" spans="1:145" s="94" customFormat="1" ht="55.5" customHeight="1">
      <c r="A13" s="86"/>
      <c r="B13" s="87" t="s">
        <v>43</v>
      </c>
      <c r="C13" s="84" t="s">
        <v>52</v>
      </c>
      <c r="D13" s="88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2"/>
      <c r="R13" s="92"/>
      <c r="S13" s="92"/>
      <c r="T13" s="93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89">
        <f t="shared" si="9"/>
        <v>9918900</v>
      </c>
      <c r="AF13" s="90">
        <f>1321100+239100</f>
        <v>1560200</v>
      </c>
      <c r="AG13" s="70">
        <v>1382350</v>
      </c>
      <c r="AH13" s="70">
        <v>734100</v>
      </c>
      <c r="AI13" s="70">
        <v>1000650</v>
      </c>
      <c r="AJ13" s="70">
        <v>836300</v>
      </c>
      <c r="AK13" s="70">
        <v>1302300</v>
      </c>
      <c r="AL13" s="70">
        <f>158900+968400</f>
        <v>1127300</v>
      </c>
      <c r="AM13" s="70">
        <v>1476900</v>
      </c>
      <c r="AN13" s="70">
        <v>498800</v>
      </c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</row>
    <row r="14" spans="1:145" s="94" customFormat="1" ht="48.75" customHeight="1">
      <c r="A14" s="86"/>
      <c r="B14" s="87" t="s">
        <v>56</v>
      </c>
      <c r="C14" s="97" t="s">
        <v>58</v>
      </c>
      <c r="D14" s="88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2"/>
      <c r="Q14" s="92"/>
      <c r="R14" s="92"/>
      <c r="S14" s="92"/>
      <c r="T14" s="93"/>
      <c r="U14" s="89"/>
      <c r="V14" s="90"/>
      <c r="W14" s="90"/>
      <c r="X14" s="90"/>
      <c r="Y14" s="90"/>
      <c r="Z14" s="90"/>
      <c r="AA14" s="90"/>
      <c r="AB14" s="90"/>
      <c r="AC14" s="90"/>
      <c r="AD14" s="90"/>
      <c r="AE14" s="89">
        <f t="shared" si="9"/>
        <v>860000</v>
      </c>
      <c r="AF14" s="90">
        <v>80000</v>
      </c>
      <c r="AG14" s="90">
        <v>150000</v>
      </c>
      <c r="AH14" s="90">
        <v>80000</v>
      </c>
      <c r="AI14" s="90">
        <v>150000</v>
      </c>
      <c r="AJ14" s="90">
        <v>50000</v>
      </c>
      <c r="AK14" s="90">
        <v>50000</v>
      </c>
      <c r="AL14" s="90">
        <v>50000</v>
      </c>
      <c r="AM14" s="90">
        <f>200000</f>
        <v>200000</v>
      </c>
      <c r="AN14" s="90">
        <v>50000</v>
      </c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</row>
    <row r="15" spans="1:145" s="94" customFormat="1" ht="30" customHeight="1">
      <c r="A15" s="86"/>
      <c r="B15" s="87" t="s">
        <v>57</v>
      </c>
      <c r="C15" s="97" t="s">
        <v>55</v>
      </c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92"/>
      <c r="Q15" s="92"/>
      <c r="R15" s="92"/>
      <c r="S15" s="92"/>
      <c r="T15" s="93"/>
      <c r="U15" s="89"/>
      <c r="V15" s="90"/>
      <c r="W15" s="90"/>
      <c r="X15" s="90"/>
      <c r="Y15" s="90"/>
      <c r="Z15" s="90"/>
      <c r="AA15" s="90"/>
      <c r="AB15" s="90"/>
      <c r="AC15" s="90"/>
      <c r="AD15" s="90"/>
      <c r="AE15" s="89">
        <f t="shared" si="9"/>
        <v>100000</v>
      </c>
      <c r="AF15" s="90"/>
      <c r="AG15" s="90"/>
      <c r="AH15" s="90"/>
      <c r="AI15" s="90"/>
      <c r="AJ15" s="90"/>
      <c r="AK15" s="90"/>
      <c r="AL15" s="90"/>
      <c r="AM15" s="90">
        <v>100000</v>
      </c>
      <c r="AN15" s="90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</row>
    <row r="16" spans="1:145" s="30" customFormat="1" ht="46.5" customHeight="1">
      <c r="A16" s="29"/>
      <c r="B16" s="57"/>
      <c r="C16" s="58" t="s">
        <v>23</v>
      </c>
      <c r="D16" s="59"/>
      <c r="E16" s="69">
        <f>SUM(F16:N16)</f>
        <v>24400500</v>
      </c>
      <c r="F16" s="60">
        <f t="shared" ref="F16:N16" si="12">F8+F9+F10+F12</f>
        <v>2916470</v>
      </c>
      <c r="G16" s="60">
        <f t="shared" si="12"/>
        <v>3206010</v>
      </c>
      <c r="H16" s="60">
        <f t="shared" si="12"/>
        <v>2405150</v>
      </c>
      <c r="I16" s="60">
        <f t="shared" si="12"/>
        <v>2147900</v>
      </c>
      <c r="J16" s="60">
        <f t="shared" si="12"/>
        <v>2727830</v>
      </c>
      <c r="K16" s="60">
        <f t="shared" si="12"/>
        <v>3153290</v>
      </c>
      <c r="L16" s="60">
        <f t="shared" si="12"/>
        <v>1731220</v>
      </c>
      <c r="M16" s="60">
        <f t="shared" si="12"/>
        <v>3519090</v>
      </c>
      <c r="N16" s="60">
        <f t="shared" si="12"/>
        <v>2593540</v>
      </c>
      <c r="O16" s="60">
        <f t="shared" ref="O16:T16" si="13">O8+O9+O10</f>
        <v>0</v>
      </c>
      <c r="P16" s="60">
        <f t="shared" si="13"/>
        <v>0</v>
      </c>
      <c r="Q16" s="60">
        <f t="shared" si="13"/>
        <v>0</v>
      </c>
      <c r="R16" s="60">
        <f t="shared" si="13"/>
        <v>0</v>
      </c>
      <c r="S16" s="60">
        <f t="shared" si="13"/>
        <v>0</v>
      </c>
      <c r="T16" s="60">
        <f t="shared" si="13"/>
        <v>0</v>
      </c>
      <c r="U16" s="69">
        <f>SUM(V16:AD16)</f>
        <v>503900</v>
      </c>
      <c r="V16" s="60">
        <f t="shared" ref="V16:AD16" si="14">V8+V9+V10+V12</f>
        <v>54430</v>
      </c>
      <c r="W16" s="60">
        <f t="shared" si="14"/>
        <v>156010</v>
      </c>
      <c r="X16" s="60">
        <f t="shared" si="14"/>
        <v>67940</v>
      </c>
      <c r="Y16" s="60">
        <f t="shared" si="14"/>
        <v>37230</v>
      </c>
      <c r="Z16" s="60">
        <f t="shared" si="14"/>
        <v>61800</v>
      </c>
      <c r="AA16" s="60">
        <f t="shared" si="14"/>
        <v>54430</v>
      </c>
      <c r="AB16" s="60">
        <f t="shared" si="14"/>
        <v>54330</v>
      </c>
      <c r="AC16" s="60">
        <f t="shared" si="14"/>
        <v>-35500</v>
      </c>
      <c r="AD16" s="60">
        <f t="shared" si="14"/>
        <v>53230</v>
      </c>
      <c r="AE16" s="69">
        <f>SUM(AF16:AN16)</f>
        <v>36308921</v>
      </c>
      <c r="AF16" s="69">
        <f>AF8+AF9+AF10+AF12+AF11</f>
        <v>4611100</v>
      </c>
      <c r="AG16" s="69">
        <f t="shared" ref="AG16:AN16" si="15">AG8+AG9+AG10+AG12+AG11</f>
        <v>4894370</v>
      </c>
      <c r="AH16" s="69">
        <f t="shared" si="15"/>
        <v>3287190</v>
      </c>
      <c r="AI16" s="69">
        <f t="shared" si="15"/>
        <v>3335780</v>
      </c>
      <c r="AJ16" s="69">
        <f t="shared" si="15"/>
        <v>3675930</v>
      </c>
      <c r="AK16" s="69">
        <f t="shared" si="15"/>
        <v>4560020</v>
      </c>
      <c r="AL16" s="69">
        <f t="shared" si="15"/>
        <v>2962850</v>
      </c>
      <c r="AM16" s="69">
        <f t="shared" si="15"/>
        <v>5786111</v>
      </c>
      <c r="AN16" s="69">
        <f t="shared" si="15"/>
        <v>3195570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2:145">
      <c r="B17" s="68"/>
      <c r="C17" s="3"/>
      <c r="D17" s="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2:145">
      <c r="B18" s="68"/>
      <c r="C18" s="3"/>
      <c r="D18" s="4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2:145">
      <c r="B19" s="68"/>
      <c r="C19" s="3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2:145">
      <c r="B20" s="68"/>
      <c r="C20" s="3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2:145">
      <c r="B21" s="68"/>
      <c r="C21" s="3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2:145">
      <c r="B22" s="68"/>
      <c r="C22" s="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2:145">
      <c r="B23" s="68"/>
      <c r="C23" s="3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2:145">
      <c r="B24" s="68"/>
      <c r="C24" s="3"/>
    </row>
    <row r="25" spans="2:145">
      <c r="B25" s="68"/>
      <c r="C25" s="3"/>
    </row>
    <row r="26" spans="2:145">
      <c r="B26" s="68"/>
      <c r="C26" s="3"/>
    </row>
    <row r="27" spans="2:145">
      <c r="B27" s="68"/>
      <c r="C27" s="3"/>
    </row>
    <row r="28" spans="2:145">
      <c r="B28" s="68"/>
      <c r="C28" s="3"/>
    </row>
    <row r="29" spans="2:145">
      <c r="B29" s="68"/>
      <c r="C29" s="3"/>
    </row>
    <row r="30" spans="2:145">
      <c r="B30" s="68"/>
      <c r="C30" s="3"/>
    </row>
    <row r="31" spans="2:145">
      <c r="B31" s="68"/>
      <c r="C31" s="3"/>
    </row>
    <row r="32" spans="2:145">
      <c r="B32" s="68"/>
      <c r="C32" s="3"/>
    </row>
    <row r="33" spans="2:48">
      <c r="B33" s="68"/>
      <c r="C33" s="3"/>
    </row>
    <row r="34" spans="2:48">
      <c r="B34" s="68"/>
      <c r="C34" s="3"/>
    </row>
    <row r="35" spans="2:48">
      <c r="B35" s="68"/>
      <c r="C35" s="3"/>
    </row>
    <row r="36" spans="2:48">
      <c r="B36" s="68"/>
      <c r="C36" s="3"/>
    </row>
    <row r="37" spans="2:48">
      <c r="B37" s="68"/>
      <c r="C37" s="3"/>
    </row>
    <row r="38" spans="2:48">
      <c r="B38" s="68"/>
      <c r="C38" s="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2:48">
      <c r="B39" s="68"/>
      <c r="C39" s="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2:48">
      <c r="B40" s="68"/>
      <c r="C40" s="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2:48">
      <c r="B41" s="68"/>
      <c r="C41" s="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2:48">
      <c r="B42" s="68"/>
      <c r="C42" s="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2:48">
      <c r="B43" s="68"/>
      <c r="C43" s="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2:48">
      <c r="B44" s="68"/>
      <c r="C44" s="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2:48">
      <c r="B45" s="68"/>
      <c r="C45" s="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2:48">
      <c r="B46" s="68"/>
      <c r="C46" s="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2:48">
      <c r="B47" s="68"/>
      <c r="C47" s="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2:48">
      <c r="B48" s="68"/>
      <c r="C48" s="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2:48">
      <c r="B49" s="68"/>
      <c r="C49" s="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</sheetData>
  <mergeCells count="9"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topLeftCell="B1" zoomScale="60" zoomScaleNormal="75" workbookViewId="0">
      <selection activeCell="J7" sqref="J7"/>
    </sheetView>
  </sheetViews>
  <sheetFormatPr defaultColWidth="8" defaultRowHeight="12.75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>
      <c r="B1" s="68"/>
      <c r="C1" s="3"/>
      <c r="D1" s="4"/>
    </row>
    <row r="2" spans="1:48" s="1" customFormat="1" ht="77.25" customHeight="1">
      <c r="B2" s="2"/>
      <c r="C2" s="3"/>
      <c r="D2" s="4"/>
      <c r="E2" s="3"/>
      <c r="F2" s="3"/>
      <c r="G2" s="3"/>
      <c r="H2" s="3"/>
      <c r="I2" s="5"/>
      <c r="J2" s="5"/>
      <c r="K2" s="98" t="s">
        <v>50</v>
      </c>
      <c r="L2" s="98"/>
      <c r="M2" s="98"/>
      <c r="N2" s="98"/>
      <c r="O2" s="6"/>
      <c r="P2" s="6"/>
      <c r="Q2" s="6"/>
    </row>
    <row r="3" spans="1:48" s="1" customFormat="1" ht="18.75">
      <c r="A3" s="6"/>
      <c r="B3" s="107" t="s">
        <v>48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6"/>
      <c r="P3" s="6"/>
      <c r="Q3" s="7"/>
    </row>
    <row r="4" spans="1:48" s="1" customFormat="1" ht="16.5" thickBot="1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>
      <c r="A5" s="12"/>
      <c r="B5" s="13"/>
      <c r="C5" s="56" t="s">
        <v>0</v>
      </c>
      <c r="D5" s="106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>
      <c r="A6" s="19"/>
      <c r="B6" s="20" t="s">
        <v>3</v>
      </c>
      <c r="C6" s="21" t="s">
        <v>4</v>
      </c>
      <c r="D6" s="106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>
      <c r="A7" s="32"/>
      <c r="B7" s="33" t="s">
        <v>5</v>
      </c>
      <c r="C7" s="67" t="s">
        <v>21</v>
      </c>
      <c r="D7" s="34"/>
      <c r="E7" s="69">
        <f>SUM(F7:N7)</f>
        <v>6676900</v>
      </c>
      <c r="F7" s="70">
        <v>920240</v>
      </c>
      <c r="G7" s="70">
        <v>538660</v>
      </c>
      <c r="H7" s="70">
        <v>222860</v>
      </c>
      <c r="I7" s="70">
        <v>1456310</v>
      </c>
      <c r="J7" s="70">
        <v>1467190</v>
      </c>
      <c r="K7" s="70">
        <v>327830</v>
      </c>
      <c r="L7" s="70">
        <v>1144200</v>
      </c>
      <c r="M7" s="70">
        <v>46360</v>
      </c>
      <c r="N7" s="70">
        <v>553250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>
      <c r="A8" s="32"/>
      <c r="B8" s="42" t="s">
        <v>6</v>
      </c>
      <c r="C8" s="67" t="s">
        <v>22</v>
      </c>
      <c r="D8" s="73"/>
      <c r="E8" s="69">
        <f>SUM(F8:N8)</f>
        <v>17093700</v>
      </c>
      <c r="F8" s="70">
        <v>1927960</v>
      </c>
      <c r="G8" s="70">
        <v>2516560</v>
      </c>
      <c r="H8" s="70">
        <v>2127530</v>
      </c>
      <c r="I8" s="70">
        <v>636820</v>
      </c>
      <c r="J8" s="70">
        <v>1199740</v>
      </c>
      <c r="K8" s="70">
        <v>2757190</v>
      </c>
      <c r="L8" s="70">
        <v>518650</v>
      </c>
      <c r="M8" s="70">
        <v>3437230</v>
      </c>
      <c r="N8" s="70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49.5" customHeight="1">
      <c r="A9" s="32"/>
      <c r="B9" s="33" t="s">
        <v>7</v>
      </c>
      <c r="C9" s="66" t="s">
        <v>20</v>
      </c>
      <c r="D9" s="46"/>
      <c r="E9" s="69">
        <f>SUM(F9:N9)</f>
        <v>1133800</v>
      </c>
      <c r="F9" s="70">
        <v>122700</v>
      </c>
      <c r="G9" s="70">
        <v>306800</v>
      </c>
      <c r="H9" s="70">
        <v>122700</v>
      </c>
      <c r="I9" s="70">
        <v>92000</v>
      </c>
      <c r="J9" s="70">
        <v>122700</v>
      </c>
      <c r="K9" s="70">
        <v>122700</v>
      </c>
      <c r="L9" s="70">
        <v>122700</v>
      </c>
      <c r="M9" s="70">
        <v>0</v>
      </c>
      <c r="N9" s="70">
        <v>121500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>
      <c r="A10" s="32"/>
      <c r="B10" s="33" t="s">
        <v>24</v>
      </c>
      <c r="C10" s="66" t="s">
        <v>25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>
      <c r="A11" s="32"/>
      <c r="B11" s="33" t="s">
        <v>27</v>
      </c>
      <c r="C11" s="65" t="s">
        <v>33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>
      <c r="A12" s="32"/>
      <c r="B12" s="33" t="s">
        <v>28</v>
      </c>
      <c r="C12" s="65" t="s">
        <v>26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>
      <c r="A14" s="32"/>
      <c r="B14" s="33" t="s">
        <v>37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>
      <c r="A15" s="32"/>
      <c r="B15" s="33" t="s">
        <v>29</v>
      </c>
      <c r="C15" s="65" t="s">
        <v>40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>
      <c r="A16" s="32"/>
      <c r="B16" s="33" t="s">
        <v>41</v>
      </c>
      <c r="C16" s="65" t="s">
        <v>30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>
      <c r="A17" s="32"/>
      <c r="B17" s="33"/>
      <c r="C17" s="66" t="s">
        <v>34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>
      <c r="A18" s="32"/>
      <c r="B18" s="33"/>
      <c r="C18" s="65" t="s">
        <v>32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>
      <c r="A19" s="32"/>
      <c r="B19" s="33"/>
      <c r="C19" s="65" t="s">
        <v>31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>
      <c r="A20" s="32"/>
      <c r="B20" s="33"/>
      <c r="C20" s="65" t="s">
        <v>35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>
      <c r="A21" s="32"/>
      <c r="B21" s="33"/>
      <c r="C21" s="65" t="s">
        <v>42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>
      <c r="A22" s="32"/>
      <c r="B22" s="33" t="s">
        <v>24</v>
      </c>
      <c r="C22" s="66" t="s">
        <v>25</v>
      </c>
      <c r="D22" s="46"/>
      <c r="E22" s="69">
        <f>SUM(F22:N22)</f>
        <v>0</v>
      </c>
      <c r="F22" s="69">
        <f t="shared" ref="F22:N22" si="3">F24+F25</f>
        <v>0</v>
      </c>
      <c r="G22" s="69">
        <f t="shared" si="3"/>
        <v>0</v>
      </c>
      <c r="H22" s="69">
        <f t="shared" si="3"/>
        <v>0</v>
      </c>
      <c r="I22" s="69">
        <f t="shared" si="3"/>
        <v>0</v>
      </c>
      <c r="J22" s="69">
        <f t="shared" si="3"/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45" hidden="1">
      <c r="A23" s="32"/>
      <c r="B23" s="33" t="s">
        <v>43</v>
      </c>
      <c r="C23" s="65" t="s">
        <v>26</v>
      </c>
      <c r="D23" s="46"/>
      <c r="E23" s="71">
        <f t="shared" ref="E23:E25" si="4">SUM(F23:N23)</f>
        <v>0</v>
      </c>
      <c r="F23" s="71"/>
      <c r="G23" s="71"/>
      <c r="H23" s="71"/>
      <c r="I23" s="71"/>
      <c r="J23" s="70"/>
      <c r="K23" s="71"/>
      <c r="L23" s="71"/>
      <c r="M23" s="71"/>
      <c r="N23" s="71"/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51.75" hidden="1" customHeight="1">
      <c r="A24" s="32"/>
      <c r="B24" s="33"/>
      <c r="C24" s="65"/>
      <c r="D24" s="46"/>
      <c r="E24" s="72">
        <f t="shared" si="4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47"/>
      <c r="P24" s="48"/>
      <c r="Q24" s="48"/>
      <c r="R24" s="48"/>
      <c r="S24" s="48"/>
      <c r="T24" s="4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40" customFormat="1" ht="71.25" hidden="1" customHeight="1">
      <c r="A25" s="32"/>
      <c r="B25" s="33"/>
      <c r="C25" s="65"/>
      <c r="D25" s="46"/>
      <c r="E25" s="72">
        <f t="shared" si="4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47"/>
      <c r="P25" s="48"/>
      <c r="Q25" s="48"/>
      <c r="R25" s="48"/>
      <c r="S25" s="48"/>
      <c r="T25" s="49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30" customFormat="1" ht="45.75" customHeight="1">
      <c r="A26" s="29"/>
      <c r="B26" s="57"/>
      <c r="C26" s="58" t="s">
        <v>23</v>
      </c>
      <c r="D26" s="59"/>
      <c r="E26" s="69">
        <f>SUM(F26:N26)</f>
        <v>24904400</v>
      </c>
      <c r="F26" s="60">
        <f>F7+F8+F9++F22</f>
        <v>2970900</v>
      </c>
      <c r="G26" s="60">
        <f t="shared" ref="G26:N26" si="5">G7+G8+G9++G22</f>
        <v>3362020</v>
      </c>
      <c r="H26" s="60">
        <f t="shared" si="5"/>
        <v>2473090</v>
      </c>
      <c r="I26" s="60">
        <f t="shared" si="5"/>
        <v>2185130</v>
      </c>
      <c r="J26" s="60">
        <f t="shared" si="5"/>
        <v>2789630</v>
      </c>
      <c r="K26" s="60">
        <f t="shared" si="5"/>
        <v>3207720</v>
      </c>
      <c r="L26" s="60">
        <f t="shared" si="5"/>
        <v>1785550</v>
      </c>
      <c r="M26" s="60">
        <f t="shared" si="5"/>
        <v>3483590</v>
      </c>
      <c r="N26" s="60">
        <f t="shared" si="5"/>
        <v>2646770</v>
      </c>
      <c r="O26" s="60">
        <f t="shared" ref="O26:T26" si="6">O7+O8+O9</f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topLeftCell="B1" zoomScale="60" zoomScaleNormal="86" workbookViewId="0">
      <selection activeCell="F41" sqref="F41"/>
    </sheetView>
  </sheetViews>
  <sheetFormatPr defaultColWidth="8" defaultRowHeight="12.75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>
      <c r="B1" s="68"/>
      <c r="C1" s="3"/>
      <c r="D1" s="4"/>
    </row>
    <row r="2" spans="1:48" s="1" customFormat="1" ht="77.25" customHeight="1">
      <c r="B2" s="2"/>
      <c r="C2" s="3"/>
      <c r="D2" s="4"/>
      <c r="E2" s="3"/>
      <c r="F2" s="3"/>
      <c r="G2" s="3"/>
      <c r="H2" s="3"/>
      <c r="I2" s="5"/>
      <c r="J2" s="5"/>
      <c r="K2" s="98" t="s">
        <v>51</v>
      </c>
      <c r="L2" s="98"/>
      <c r="M2" s="98"/>
      <c r="N2" s="98"/>
      <c r="O2" s="6"/>
      <c r="P2" s="6"/>
      <c r="Q2" s="6"/>
    </row>
    <row r="3" spans="1:48" s="1" customFormat="1" ht="18.75">
      <c r="A3" s="6"/>
      <c r="B3" s="107" t="s">
        <v>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6"/>
      <c r="P3" s="6"/>
      <c r="Q3" s="7"/>
    </row>
    <row r="4" spans="1:48" s="1" customFormat="1" ht="16.5" thickBot="1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>
      <c r="A5" s="12"/>
      <c r="B5" s="13"/>
      <c r="C5" s="74" t="s">
        <v>0</v>
      </c>
      <c r="D5" s="106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>
      <c r="A6" s="19"/>
      <c r="B6" s="20" t="s">
        <v>3</v>
      </c>
      <c r="C6" s="21" t="s">
        <v>4</v>
      </c>
      <c r="D6" s="106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>
      <c r="A7" s="32"/>
      <c r="B7" s="33" t="s">
        <v>5</v>
      </c>
      <c r="C7" s="67" t="s">
        <v>21</v>
      </c>
      <c r="D7" s="34"/>
      <c r="E7" s="69">
        <f>SUM(F7:N7)</f>
        <v>6676900</v>
      </c>
      <c r="F7" s="70">
        <v>920240</v>
      </c>
      <c r="G7" s="70">
        <v>538660</v>
      </c>
      <c r="H7" s="70">
        <v>222860</v>
      </c>
      <c r="I7" s="70">
        <v>1456310</v>
      </c>
      <c r="J7" s="70">
        <v>1467190</v>
      </c>
      <c r="K7" s="70">
        <v>327830</v>
      </c>
      <c r="L7" s="70">
        <v>1144200</v>
      </c>
      <c r="M7" s="70">
        <v>46360</v>
      </c>
      <c r="N7" s="70">
        <v>553250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>
      <c r="A8" s="32"/>
      <c r="B8" s="42" t="s">
        <v>6</v>
      </c>
      <c r="C8" s="67" t="s">
        <v>22</v>
      </c>
      <c r="D8" s="75"/>
      <c r="E8" s="69">
        <f>SUM(F8:N8)</f>
        <v>17093700</v>
      </c>
      <c r="F8" s="70">
        <v>1927960</v>
      </c>
      <c r="G8" s="70">
        <v>2516560</v>
      </c>
      <c r="H8" s="70">
        <v>2127530</v>
      </c>
      <c r="I8" s="70">
        <v>636820</v>
      </c>
      <c r="J8" s="70">
        <v>1199740</v>
      </c>
      <c r="K8" s="70">
        <v>2757190</v>
      </c>
      <c r="L8" s="70">
        <v>518650</v>
      </c>
      <c r="M8" s="70">
        <v>3437230</v>
      </c>
      <c r="N8" s="70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49.5" customHeight="1">
      <c r="A9" s="32"/>
      <c r="B9" s="33" t="s">
        <v>7</v>
      </c>
      <c r="C9" s="66" t="s">
        <v>20</v>
      </c>
      <c r="D9" s="46"/>
      <c r="E9" s="69">
        <f>SUM(F9:N9)</f>
        <v>1133800</v>
      </c>
      <c r="F9" s="70">
        <v>122700</v>
      </c>
      <c r="G9" s="70">
        <v>306800</v>
      </c>
      <c r="H9" s="70">
        <v>122700</v>
      </c>
      <c r="I9" s="70">
        <v>92000</v>
      </c>
      <c r="J9" s="70">
        <v>122700</v>
      </c>
      <c r="K9" s="70">
        <v>122700</v>
      </c>
      <c r="L9" s="70">
        <v>122700</v>
      </c>
      <c r="M9" s="70">
        <v>0</v>
      </c>
      <c r="N9" s="70">
        <v>121500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>
      <c r="A10" s="32"/>
      <c r="B10" s="33" t="s">
        <v>24</v>
      </c>
      <c r="C10" s="66" t="s">
        <v>25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>
      <c r="A11" s="32"/>
      <c r="B11" s="33" t="s">
        <v>27</v>
      </c>
      <c r="C11" s="65" t="s">
        <v>33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>
      <c r="A12" s="32"/>
      <c r="B12" s="33" t="s">
        <v>28</v>
      </c>
      <c r="C12" s="65" t="s">
        <v>26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>
      <c r="A14" s="32"/>
      <c r="B14" s="33" t="s">
        <v>37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>
      <c r="A15" s="32"/>
      <c r="B15" s="33" t="s">
        <v>29</v>
      </c>
      <c r="C15" s="65" t="s">
        <v>40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>
      <c r="A16" s="32"/>
      <c r="B16" s="33" t="s">
        <v>41</v>
      </c>
      <c r="C16" s="65" t="s">
        <v>30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>
      <c r="A17" s="32"/>
      <c r="B17" s="33"/>
      <c r="C17" s="66" t="s">
        <v>34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>
      <c r="A18" s="32"/>
      <c r="B18" s="33"/>
      <c r="C18" s="65" t="s">
        <v>32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>
      <c r="A19" s="32"/>
      <c r="B19" s="33"/>
      <c r="C19" s="65" t="s">
        <v>31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>
      <c r="A20" s="32"/>
      <c r="B20" s="33"/>
      <c r="C20" s="65" t="s">
        <v>35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>
      <c r="A21" s="32"/>
      <c r="B21" s="33"/>
      <c r="C21" s="65" t="s">
        <v>42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>
      <c r="A22" s="32"/>
      <c r="B22" s="33" t="s">
        <v>24</v>
      </c>
      <c r="C22" s="66" t="s">
        <v>25</v>
      </c>
      <c r="D22" s="46"/>
      <c r="E22" s="69">
        <f>SUM(F22:N22)</f>
        <v>0</v>
      </c>
      <c r="F22" s="69">
        <f t="shared" ref="F22:N22" si="3">F24+F25</f>
        <v>0</v>
      </c>
      <c r="G22" s="69">
        <f t="shared" si="3"/>
        <v>0</v>
      </c>
      <c r="H22" s="69">
        <f t="shared" si="3"/>
        <v>0</v>
      </c>
      <c r="I22" s="69">
        <f t="shared" si="3"/>
        <v>0</v>
      </c>
      <c r="J22" s="69">
        <f t="shared" si="3"/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45" hidden="1">
      <c r="A23" s="32"/>
      <c r="B23" s="33" t="s">
        <v>43</v>
      </c>
      <c r="C23" s="65" t="s">
        <v>26</v>
      </c>
      <c r="D23" s="46"/>
      <c r="E23" s="71">
        <f t="shared" ref="E23:E25" si="4">SUM(F23:N23)</f>
        <v>0</v>
      </c>
      <c r="F23" s="71"/>
      <c r="G23" s="71"/>
      <c r="H23" s="71"/>
      <c r="I23" s="71"/>
      <c r="J23" s="70"/>
      <c r="K23" s="71"/>
      <c r="L23" s="71"/>
      <c r="M23" s="71"/>
      <c r="N23" s="71"/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51.75" hidden="1" customHeight="1">
      <c r="A24" s="32"/>
      <c r="B24" s="33"/>
      <c r="C24" s="65"/>
      <c r="D24" s="46"/>
      <c r="E24" s="72">
        <f t="shared" si="4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47"/>
      <c r="P24" s="48"/>
      <c r="Q24" s="48"/>
      <c r="R24" s="48"/>
      <c r="S24" s="48"/>
      <c r="T24" s="4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40" customFormat="1" ht="71.25" hidden="1" customHeight="1">
      <c r="A25" s="32"/>
      <c r="B25" s="33"/>
      <c r="C25" s="65"/>
      <c r="D25" s="46"/>
      <c r="E25" s="72">
        <f t="shared" si="4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47"/>
      <c r="P25" s="48"/>
      <c r="Q25" s="48"/>
      <c r="R25" s="48"/>
      <c r="S25" s="48"/>
      <c r="T25" s="49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30" customFormat="1" ht="45.75" customHeight="1">
      <c r="A26" s="29"/>
      <c r="B26" s="57"/>
      <c r="C26" s="58" t="s">
        <v>23</v>
      </c>
      <c r="D26" s="59"/>
      <c r="E26" s="69">
        <f>SUM(F26:N26)</f>
        <v>24904400</v>
      </c>
      <c r="F26" s="60">
        <f>F7+F8+F9++F22</f>
        <v>2970900</v>
      </c>
      <c r="G26" s="60">
        <f t="shared" ref="G26:N26" si="5">G7+G8+G9++G22</f>
        <v>3362020</v>
      </c>
      <c r="H26" s="60">
        <f t="shared" si="5"/>
        <v>2473090</v>
      </c>
      <c r="I26" s="60">
        <f t="shared" si="5"/>
        <v>2185130</v>
      </c>
      <c r="J26" s="60">
        <f t="shared" si="5"/>
        <v>2789630</v>
      </c>
      <c r="K26" s="60">
        <f t="shared" si="5"/>
        <v>3207720</v>
      </c>
      <c r="L26" s="60">
        <f t="shared" si="5"/>
        <v>1785550</v>
      </c>
      <c r="M26" s="60">
        <f t="shared" si="5"/>
        <v>3483590</v>
      </c>
      <c r="N26" s="60">
        <f t="shared" si="5"/>
        <v>2646770</v>
      </c>
      <c r="O26" s="60">
        <f t="shared" ref="O26:T26" si="6">O7+O8+O9</f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2018-12-11T04:24:16Z</dcterms:modified>
</cp:coreProperties>
</file>