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1" sheetId="2" r:id="rId1"/>
    <sheet name="2022" sheetId="4" r:id="rId2"/>
    <sheet name="2023" sheetId="5" r:id="rId3"/>
    <sheet name="Лист1" sheetId="3" r:id="rId4"/>
  </sheets>
  <definedNames>
    <definedName name="_xlnm.Print_Area" localSheetId="0">'2021'!$B$1:$AN$21</definedName>
    <definedName name="_xlnm.Print_Area" localSheetId="1">'2022'!$B$1:$AN$19</definedName>
    <definedName name="_xlnm.Print_Area" localSheetId="2">'2023'!$B$1:$AN$19</definedName>
  </definedNames>
  <calcPr calcId="124519"/>
</workbook>
</file>

<file path=xl/calcChain.xml><?xml version="1.0" encoding="utf-8"?>
<calcChain xmlns="http://schemas.openxmlformats.org/spreadsheetml/2006/main">
  <c r="AF21" i="2"/>
  <c r="AE21"/>
  <c r="AN21"/>
  <c r="AM21"/>
  <c r="AL21"/>
  <c r="AK21"/>
  <c r="AJ21"/>
  <c r="AI21"/>
  <c r="AH21"/>
  <c r="AG21"/>
  <c r="AN7"/>
  <c r="AM7"/>
  <c r="AL7"/>
  <c r="AK7"/>
  <c r="AJ7"/>
  <c r="AI7"/>
  <c r="AH7"/>
  <c r="AG7"/>
  <c r="AF7"/>
  <c r="AE7" s="1"/>
  <c r="AN10" l="1"/>
  <c r="AM10"/>
  <c r="AL10"/>
  <c r="AK10"/>
  <c r="AJ10"/>
  <c r="AI10"/>
  <c r="AH10"/>
  <c r="AG10"/>
  <c r="AF10"/>
  <c r="AE11"/>
  <c r="AM12"/>
  <c r="AG13"/>
  <c r="AG12" s="1"/>
  <c r="AK13"/>
  <c r="AK12" s="1"/>
  <c r="AF12"/>
  <c r="AI12"/>
  <c r="AH12"/>
  <c r="AN12"/>
  <c r="AL12"/>
  <c r="AJ12"/>
  <c r="AE20"/>
  <c r="AE25" i="5"/>
  <c r="AN23"/>
  <c r="AN21" s="1"/>
  <c r="AM23"/>
  <c r="AJ23"/>
  <c r="AJ21" s="1"/>
  <c r="AI23"/>
  <c r="AF23"/>
  <c r="AF21" s="1"/>
  <c r="AE21"/>
  <c r="AL23" s="1"/>
  <c r="AI19"/>
  <c r="T19"/>
  <c r="S19"/>
  <c r="R19"/>
  <c r="Q19"/>
  <c r="P19"/>
  <c r="O19"/>
  <c r="N19"/>
  <c r="M19"/>
  <c r="L19"/>
  <c r="K19"/>
  <c r="I19"/>
  <c r="H19"/>
  <c r="G19"/>
  <c r="F19"/>
  <c r="E19" s="1"/>
  <c r="AE12"/>
  <c r="AE11"/>
  <c r="AE10"/>
  <c r="AN9"/>
  <c r="AN19" s="1"/>
  <c r="AM9"/>
  <c r="AM19" s="1"/>
  <c r="AL9"/>
  <c r="AL19" s="1"/>
  <c r="AK9"/>
  <c r="AK19" s="1"/>
  <c r="AJ9"/>
  <c r="AI9"/>
  <c r="AH9"/>
  <c r="AH19" s="1"/>
  <c r="AG9"/>
  <c r="AG19" s="1"/>
  <c r="AF9"/>
  <c r="AF19" s="1"/>
  <c r="U9"/>
  <c r="E9"/>
  <c r="AE8"/>
  <c r="AD8"/>
  <c r="AC8"/>
  <c r="AB8"/>
  <c r="AA8"/>
  <c r="Y8"/>
  <c r="X8"/>
  <c r="W8"/>
  <c r="V8"/>
  <c r="J8"/>
  <c r="E8" s="1"/>
  <c r="AJ7"/>
  <c r="AE7"/>
  <c r="AD7"/>
  <c r="AD19" s="1"/>
  <c r="AC7"/>
  <c r="AC19" s="1"/>
  <c r="AB7"/>
  <c r="AB19" s="1"/>
  <c r="AA7"/>
  <c r="AA19" s="1"/>
  <c r="Z7"/>
  <c r="Y7"/>
  <c r="Y19" s="1"/>
  <c r="X7"/>
  <c r="X19" s="1"/>
  <c r="W7"/>
  <c r="W19" s="1"/>
  <c r="V7"/>
  <c r="U7" s="1"/>
  <c r="E7"/>
  <c r="AE25" i="4"/>
  <c r="AN23"/>
  <c r="AN21" s="1"/>
  <c r="AM23"/>
  <c r="AJ23"/>
  <c r="AJ21" s="1"/>
  <c r="AI23"/>
  <c r="AF23"/>
  <c r="AF21" s="1"/>
  <c r="AE21"/>
  <c r="AL23" s="1"/>
  <c r="T19"/>
  <c r="S19"/>
  <c r="R19"/>
  <c r="Q19"/>
  <c r="P19"/>
  <c r="O19"/>
  <c r="N19"/>
  <c r="M19"/>
  <c r="L19"/>
  <c r="K19"/>
  <c r="I19"/>
  <c r="H19"/>
  <c r="G19"/>
  <c r="F19"/>
  <c r="E19" s="1"/>
  <c r="AE12"/>
  <c r="AE11"/>
  <c r="AE10"/>
  <c r="AN9"/>
  <c r="AN19" s="1"/>
  <c r="AM9"/>
  <c r="AM19" s="1"/>
  <c r="AL9"/>
  <c r="AL19" s="1"/>
  <c r="AK9"/>
  <c r="AK19" s="1"/>
  <c r="AJ9"/>
  <c r="AI9"/>
  <c r="AI19" s="1"/>
  <c r="AH9"/>
  <c r="AH19" s="1"/>
  <c r="AG9"/>
  <c r="AG19" s="1"/>
  <c r="AF9"/>
  <c r="AF19" s="1"/>
  <c r="U9"/>
  <c r="E9"/>
  <c r="AE8"/>
  <c r="AD8"/>
  <c r="AC8"/>
  <c r="AB8"/>
  <c r="AA8"/>
  <c r="Y8"/>
  <c r="X8"/>
  <c r="W8"/>
  <c r="V8"/>
  <c r="J8"/>
  <c r="E8" s="1"/>
  <c r="AJ7"/>
  <c r="AE7"/>
  <c r="AD7"/>
  <c r="AD19" s="1"/>
  <c r="AC7"/>
  <c r="AC19" s="1"/>
  <c r="AB7"/>
  <c r="AB19" s="1"/>
  <c r="AA7"/>
  <c r="AA19" s="1"/>
  <c r="Z7"/>
  <c r="Y7"/>
  <c r="Y19" s="1"/>
  <c r="X7"/>
  <c r="X19" s="1"/>
  <c r="W7"/>
  <c r="W19" s="1"/>
  <c r="V7"/>
  <c r="U7" s="1"/>
  <c r="E7"/>
  <c r="AE10" i="2" l="1"/>
  <c r="AJ19" i="5"/>
  <c r="AE19" s="1"/>
  <c r="AJ19" i="4"/>
  <c r="AE19" s="1"/>
  <c r="V19" i="5"/>
  <c r="U19" s="1"/>
  <c r="Z8"/>
  <c r="U8" s="1"/>
  <c r="AE9"/>
  <c r="AH21"/>
  <c r="AL21"/>
  <c r="AG23"/>
  <c r="AG21" s="1"/>
  <c r="AK23"/>
  <c r="AK21" s="1"/>
  <c r="J19"/>
  <c r="AI21"/>
  <c r="AM21"/>
  <c r="AH23"/>
  <c r="V19" i="4"/>
  <c r="U19" s="1"/>
  <c r="Z8"/>
  <c r="U8" s="1"/>
  <c r="AE9"/>
  <c r="AH21"/>
  <c r="AL21"/>
  <c r="AG23"/>
  <c r="AG21" s="1"/>
  <c r="AK23"/>
  <c r="AK21" s="1"/>
  <c r="J19"/>
  <c r="AI21"/>
  <c r="AM21"/>
  <c r="AH23"/>
  <c r="AJ8" i="2"/>
  <c r="Z19" i="5" l="1"/>
  <c r="Z19" i="4"/>
  <c r="AE13" i="2"/>
  <c r="AE27" l="1"/>
  <c r="AE23"/>
  <c r="AL25" s="1"/>
  <c r="AL23" s="1"/>
  <c r="AG25" l="1"/>
  <c r="AG23" s="1"/>
  <c r="AK25"/>
  <c r="AK23" s="1"/>
  <c r="AH25"/>
  <c r="AI25"/>
  <c r="AI23" s="1"/>
  <c r="AM25"/>
  <c r="AM23" s="1"/>
  <c r="AH23"/>
  <c r="AF25"/>
  <c r="AF23" s="1"/>
  <c r="AJ25"/>
  <c r="AJ23" s="1"/>
  <c r="AN25"/>
  <c r="AN23" s="1"/>
  <c r="AE12" l="1"/>
  <c r="N21" l="1"/>
  <c r="M21"/>
  <c r="L21"/>
  <c r="K21"/>
  <c r="I21"/>
  <c r="H21"/>
  <c r="G21"/>
  <c r="F21"/>
  <c r="AD9"/>
  <c r="AC9"/>
  <c r="AB9"/>
  <c r="AA9"/>
  <c r="Y9"/>
  <c r="X9"/>
  <c r="W9"/>
  <c r="V9"/>
  <c r="AD8"/>
  <c r="AC8"/>
  <c r="AB8"/>
  <c r="AA8"/>
  <c r="Z8"/>
  <c r="Y8"/>
  <c r="X8"/>
  <c r="W8"/>
  <c r="V8"/>
  <c r="U12"/>
  <c r="E8" l="1"/>
  <c r="T21"/>
  <c r="S21"/>
  <c r="R21"/>
  <c r="Q21"/>
  <c r="P21"/>
  <c r="O21"/>
  <c r="E12"/>
  <c r="AD21"/>
  <c r="AC21"/>
  <c r="AB21"/>
  <c r="AA21"/>
  <c r="Y21"/>
  <c r="X21"/>
  <c r="W21"/>
  <c r="V21"/>
  <c r="J9"/>
  <c r="AE8"/>
  <c r="U8"/>
  <c r="J21" l="1"/>
  <c r="Z9"/>
  <c r="Z21" s="1"/>
  <c r="E9"/>
  <c r="E21"/>
  <c r="U21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<sst xmlns="http://schemas.openxmlformats.org/spreadsheetml/2006/main" count="175" uniqueCount="49">
  <si>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</si>
  <si>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</si>
  <si>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</si>
  <si>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</si>
  <si>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</si>
  <si>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</si>
  <si>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</si>
  <si>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</si>
  <si>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</si>
  <si>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</si>
  <si>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</si>
  <si>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</si>
  <si>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</si>
  <si>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</si>
  <si>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</si>
  <si>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</si>
  <si>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</si>
  <si>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</si>
  <si>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</si>
  <si>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</si>
  <si>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</si>
  <si>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</si>
  <si>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</si>
  <si>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</si>
  <si>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</si>
  <si>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</si>
  <si>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</si>
  <si>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</si>
  <si>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</si>
  <si>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</si>
  <si>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</si>
  <si>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</si>
  <si>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</si>
  <si>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</si>
  <si>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выполнение работ по благоустройству территорий в рамках реализации проекта "Инициативы граждан"</t>
  </si>
  <si>
    <t>Распределение межбюджетных трансфертов бюджетам сельских поселений МО  "Усть-Коксинский район" РА на 2022 год</t>
  </si>
  <si>
    <t xml:space="preserve"> Распределение межбюджетных трансфертов бюджетам сельских поселений на 2022 год </t>
  </si>
  <si>
    <t xml:space="preserve"> Распределение межбюджетных трансфертов бюджетам сельских поселений на 2023 год </t>
  </si>
  <si>
    <t>Распределение межбюджетных трансфертов бюджетам сельских поселений МО  "Усть-Коксинский район" РА на 2023 год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</si>
  <si>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</si>
  <si>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</si>
  <si>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 xml:space="preserve">Приложение    22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</si>
  <si>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 xml:space="preserve">Приложение    23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</si>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</sst>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0" fillId="0" borderId="0">
      <alignment vertical="top"/>
    </xf>
  </cellStyleXfs>
  <cellXfs count="11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167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7" fontId="13" fillId="5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5" borderId="2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4"/>
  <sheetViews>
    <sheetView tabSelected="1" view="pageBreakPreview" topLeftCell="B7" zoomScaleNormal="75" zoomScaleSheetLayoutView="100" workbookViewId="0">
      <selection activeCell="B8" sqref="A8:XFD8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5546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109"/>
      <c r="L1" s="109"/>
      <c r="M1" s="109"/>
      <c r="N1" s="109"/>
      <c r="O1" s="6"/>
      <c r="P1" s="6"/>
      <c r="Q1" s="6"/>
      <c r="AK1" s="109" t="s">
        <v>40</v>
      </c>
      <c r="AL1" s="109"/>
      <c r="AM1" s="109"/>
      <c r="AN1" s="109"/>
    </row>
    <row r="2" spans="1:145" s="1" customFormat="1" ht="17.399999999999999">
      <c r="A2" s="6"/>
      <c r="B2" s="113" t="s">
        <v>30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10"/>
      <c r="C4" s="111" t="s">
        <v>0</v>
      </c>
      <c r="D4" s="10"/>
      <c r="E4" s="112" t="s">
        <v>22</v>
      </c>
      <c r="F4" s="112"/>
      <c r="G4" s="112"/>
      <c r="H4" s="112"/>
      <c r="I4" s="112"/>
      <c r="J4" s="112"/>
      <c r="K4" s="112"/>
      <c r="L4" s="112"/>
      <c r="M4" s="112"/>
      <c r="N4" s="112"/>
      <c r="O4" s="7"/>
      <c r="P4" s="7"/>
      <c r="Q4" s="7"/>
      <c r="U4" s="114" t="s">
        <v>23</v>
      </c>
      <c r="V4" s="114"/>
      <c r="W4" s="114"/>
      <c r="X4" s="114"/>
      <c r="Y4" s="114"/>
      <c r="Z4" s="114"/>
      <c r="AA4" s="114"/>
      <c r="AB4" s="114"/>
      <c r="AC4" s="114"/>
      <c r="AD4" s="114"/>
      <c r="AE4" s="115" t="s">
        <v>31</v>
      </c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145" s="17" customFormat="1" ht="51" customHeight="1" thickBot="1">
      <c r="A5" s="12"/>
      <c r="B5" s="110"/>
      <c r="C5" s="111"/>
      <c r="D5" s="116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1" t="s">
        <v>8</v>
      </c>
      <c r="AF5" s="82" t="s">
        <v>9</v>
      </c>
      <c r="AG5" s="82" t="s">
        <v>10</v>
      </c>
      <c r="AH5" s="82" t="s">
        <v>11</v>
      </c>
      <c r="AI5" s="82" t="s">
        <v>12</v>
      </c>
      <c r="AJ5" s="82" t="s">
        <v>13</v>
      </c>
      <c r="AK5" s="82" t="s">
        <v>14</v>
      </c>
      <c r="AL5" s="82" t="s">
        <v>15</v>
      </c>
      <c r="AM5" s="82" t="s">
        <v>19</v>
      </c>
      <c r="AN5" s="82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17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</v>
      </c>
      <c r="AF6" s="20">
        <v>2</v>
      </c>
      <c r="AG6" s="20">
        <v>3</v>
      </c>
      <c r="AH6" s="20">
        <v>4</v>
      </c>
      <c r="AI6" s="20">
        <v>5</v>
      </c>
      <c r="AJ6" s="20">
        <v>6</v>
      </c>
      <c r="AK6" s="20">
        <v>7</v>
      </c>
      <c r="AL6" s="20">
        <v>8</v>
      </c>
      <c r="AM6" s="20">
        <v>9</v>
      </c>
      <c r="AN6" s="20">
        <v>10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106" customFormat="1" ht="15.6">
      <c r="A7" s="101"/>
      <c r="B7" s="62" t="s">
        <v>5</v>
      </c>
      <c r="C7" s="100" t="s">
        <v>45</v>
      </c>
      <c r="D7" s="99"/>
      <c r="E7" s="20"/>
      <c r="F7" s="20"/>
      <c r="G7" s="20"/>
      <c r="H7" s="20"/>
      <c r="I7" s="20"/>
      <c r="J7" s="20"/>
      <c r="K7" s="20"/>
      <c r="L7" s="20"/>
      <c r="M7" s="20"/>
      <c r="N7" s="20"/>
      <c r="O7" s="102"/>
      <c r="P7" s="103"/>
      <c r="Q7" s="104"/>
      <c r="R7" s="26"/>
      <c r="S7" s="105"/>
      <c r="T7" s="101"/>
      <c r="U7" s="20"/>
      <c r="V7" s="20"/>
      <c r="W7" s="20"/>
      <c r="X7" s="20"/>
      <c r="Y7" s="20"/>
      <c r="Z7" s="20"/>
      <c r="AA7" s="20"/>
      <c r="AB7" s="20"/>
      <c r="AC7" s="20"/>
      <c r="AD7" s="20"/>
      <c r="AE7" s="107">
        <f>SUM(AF7:AN7)</f>
        <v>26690400</v>
      </c>
      <c r="AF7" s="108">
        <f>AF8+AF9</f>
        <v>3247160</v>
      </c>
      <c r="AG7" s="108">
        <f t="shared" ref="AG7:AN7" si="0">AG8+AG9</f>
        <v>3290170</v>
      </c>
      <c r="AH7" s="108">
        <f t="shared" si="0"/>
        <v>2514710</v>
      </c>
      <c r="AI7" s="108">
        <f t="shared" si="0"/>
        <v>2213040</v>
      </c>
      <c r="AJ7" s="108">
        <f t="shared" si="0"/>
        <v>2732710</v>
      </c>
      <c r="AK7" s="108">
        <f t="shared" si="0"/>
        <v>3674820</v>
      </c>
      <c r="AL7" s="108">
        <f t="shared" si="0"/>
        <v>2101590</v>
      </c>
      <c r="AM7" s="108">
        <f t="shared" si="0"/>
        <v>4213800</v>
      </c>
      <c r="AN7" s="108">
        <f t="shared" si="0"/>
        <v>2702400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1.400000000000006" customHeight="1">
      <c r="A8" s="30"/>
      <c r="B8" s="39" t="s">
        <v>46</v>
      </c>
      <c r="C8" s="57" t="s">
        <v>33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-167400</v>
      </c>
      <c r="V8" s="60">
        <f t="shared" ref="V8:V9" si="1">AF8-F8</f>
        <v>255590</v>
      </c>
      <c r="W8" s="60">
        <f t="shared" ref="W8:W9" si="2">AG8-G8</f>
        <v>-445040</v>
      </c>
      <c r="X8" s="60">
        <f t="shared" ref="X8:X9" si="3">AH8-H8</f>
        <v>-179840</v>
      </c>
      <c r="Y8" s="60">
        <f t="shared" ref="Y8:Y9" si="4">AI8-I8</f>
        <v>1029340</v>
      </c>
      <c r="Z8" s="60">
        <f t="shared" ref="Z8:Z9" si="5">AJ8-J8</f>
        <v>739480</v>
      </c>
      <c r="AA8" s="60">
        <f t="shared" ref="AA8:AA9" si="6">AK8-K8</f>
        <v>28530</v>
      </c>
      <c r="AB8" s="60">
        <f t="shared" ref="AB8:AB9" si="7">AL8-L8</f>
        <v>613770</v>
      </c>
      <c r="AC8" s="60">
        <f t="shared" ref="AC8:AC9" si="8">AM8-M8</f>
        <v>-2289890</v>
      </c>
      <c r="AD8" s="60">
        <f t="shared" ref="AD8:AD9" si="9">AN8-N8</f>
        <v>80660</v>
      </c>
      <c r="AE8" s="98">
        <f>SUM(AF8:AN8)</f>
        <v>6596700</v>
      </c>
      <c r="AF8" s="92">
        <v>863660</v>
      </c>
      <c r="AG8" s="92">
        <v>453570</v>
      </c>
      <c r="AH8" s="92">
        <v>222410</v>
      </c>
      <c r="AI8" s="92">
        <v>1362840</v>
      </c>
      <c r="AJ8" s="92">
        <f>1337710-9800</f>
        <v>1327910</v>
      </c>
      <c r="AK8" s="92">
        <v>628420</v>
      </c>
      <c r="AL8" s="92">
        <v>1126090</v>
      </c>
      <c r="AM8" s="92">
        <v>0</v>
      </c>
      <c r="AN8" s="92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64.8" customHeight="1">
      <c r="A9" s="30"/>
      <c r="B9" s="39" t="s">
        <v>47</v>
      </c>
      <c r="C9" s="57" t="s">
        <v>32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3000000</v>
      </c>
      <c r="V9" s="60">
        <f t="shared" si="1"/>
        <v>136000</v>
      </c>
      <c r="W9" s="60">
        <f t="shared" si="2"/>
        <v>672600</v>
      </c>
      <c r="X9" s="60">
        <f t="shared" si="3"/>
        <v>336800</v>
      </c>
      <c r="Y9" s="60">
        <f t="shared" si="4"/>
        <v>-916800</v>
      </c>
      <c r="Z9" s="60">
        <f t="shared" si="5"/>
        <v>-673700</v>
      </c>
      <c r="AA9" s="60">
        <f t="shared" si="6"/>
        <v>553900</v>
      </c>
      <c r="AB9" s="60">
        <f t="shared" si="7"/>
        <v>-182500</v>
      </c>
      <c r="AC9" s="60">
        <f t="shared" si="8"/>
        <v>2984600</v>
      </c>
      <c r="AD9" s="60">
        <f t="shared" si="9"/>
        <v>89100</v>
      </c>
      <c r="AE9" s="98">
        <f t="shared" ref="AE9:AE12" si="10">SUM(AF9:AN9)</f>
        <v>20093700</v>
      </c>
      <c r="AF9" s="92">
        <v>2383500</v>
      </c>
      <c r="AG9" s="92">
        <v>2836600</v>
      </c>
      <c r="AH9" s="92">
        <v>2292300</v>
      </c>
      <c r="AI9" s="92">
        <v>850200</v>
      </c>
      <c r="AJ9" s="92">
        <v>1404800</v>
      </c>
      <c r="AK9" s="92">
        <v>3046400</v>
      </c>
      <c r="AL9" s="92">
        <v>975500</v>
      </c>
      <c r="AM9" s="92">
        <v>4213800</v>
      </c>
      <c r="AN9" s="92">
        <v>2090600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27" customHeight="1">
      <c r="A10" s="30"/>
      <c r="B10" s="62" t="s">
        <v>6</v>
      </c>
      <c r="C10" s="100" t="s">
        <v>43</v>
      </c>
      <c r="D10" s="64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/>
      <c r="V10" s="66"/>
      <c r="W10" s="66"/>
      <c r="X10" s="66"/>
      <c r="Y10" s="66"/>
      <c r="Z10" s="66"/>
      <c r="AA10" s="66"/>
      <c r="AB10" s="66"/>
      <c r="AC10" s="66"/>
      <c r="AD10" s="66"/>
      <c r="AE10" s="93">
        <f>SUM(AF10:AN10)</f>
        <v>9968200</v>
      </c>
      <c r="AF10" s="94">
        <f>AF11</f>
        <v>1502200</v>
      </c>
      <c r="AG10" s="94">
        <f t="shared" ref="AG10:AN10" si="11">AG11</f>
        <v>1450200</v>
      </c>
      <c r="AH10" s="94">
        <f t="shared" si="11"/>
        <v>745400</v>
      </c>
      <c r="AI10" s="94">
        <f t="shared" si="11"/>
        <v>967600</v>
      </c>
      <c r="AJ10" s="94">
        <f t="shared" si="11"/>
        <v>930400</v>
      </c>
      <c r="AK10" s="94">
        <f t="shared" si="11"/>
        <v>1311500</v>
      </c>
      <c r="AL10" s="94">
        <f t="shared" si="11"/>
        <v>1079700</v>
      </c>
      <c r="AM10" s="94">
        <f t="shared" si="11"/>
        <v>1442300</v>
      </c>
      <c r="AN10" s="94">
        <f t="shared" si="11"/>
        <v>538900</v>
      </c>
      <c r="AO10" s="36"/>
      <c r="AP10" s="36"/>
      <c r="AQ10" s="36"/>
      <c r="AR10" s="36"/>
      <c r="AS10" s="36"/>
      <c r="AT10" s="36"/>
      <c r="AU10" s="71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8" customHeight="1">
      <c r="A11" s="30"/>
      <c r="B11" s="73" t="s">
        <v>48</v>
      </c>
      <c r="C11" s="70" t="s">
        <v>44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 t="shared" ref="AE11" si="12">SUM(AF11:AN11)</f>
        <v>9968200</v>
      </c>
      <c r="AF11" s="92">
        <v>1502200</v>
      </c>
      <c r="AG11" s="95">
        <v>1450200</v>
      </c>
      <c r="AH11" s="95">
        <v>745400</v>
      </c>
      <c r="AI11" s="95">
        <v>967600</v>
      </c>
      <c r="AJ11" s="95">
        <v>930400</v>
      </c>
      <c r="AK11" s="95">
        <v>1311500</v>
      </c>
      <c r="AL11" s="95">
        <v>1079700</v>
      </c>
      <c r="AM11" s="95">
        <v>1442300</v>
      </c>
      <c r="AN11" s="95">
        <v>538900</v>
      </c>
      <c r="AO11" s="36"/>
      <c r="AP11" s="36"/>
      <c r="AQ11" s="36"/>
      <c r="AR11" s="36"/>
      <c r="AS11" s="36"/>
      <c r="AT11" s="36"/>
      <c r="AU11" s="71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43.8" customHeight="1">
      <c r="A12" s="30"/>
      <c r="B12" s="62" t="s">
        <v>7</v>
      </c>
      <c r="C12" s="63" t="s">
        <v>21</v>
      </c>
      <c r="D12" s="64"/>
      <c r="E12" s="65">
        <f>SUM(F12:N12)</f>
        <v>0</v>
      </c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68"/>
      <c r="Q12" s="68"/>
      <c r="R12" s="68"/>
      <c r="S12" s="68"/>
      <c r="T12" s="69"/>
      <c r="U12" s="65">
        <f>SUM(V12:AD12)</f>
        <v>0</v>
      </c>
      <c r="V12" s="66"/>
      <c r="W12" s="66"/>
      <c r="X12" s="66"/>
      <c r="Y12" s="66"/>
      <c r="Z12" s="66"/>
      <c r="AA12" s="66"/>
      <c r="AB12" s="66"/>
      <c r="AC12" s="66"/>
      <c r="AD12" s="66"/>
      <c r="AE12" s="93">
        <f t="shared" si="10"/>
        <v>8276500</v>
      </c>
      <c r="AF12" s="94">
        <f t="shared" ref="AF12:AN12" si="13">SUM(AF13:AF20)</f>
        <v>219600</v>
      </c>
      <c r="AG12" s="94">
        <f t="shared" si="13"/>
        <v>636200</v>
      </c>
      <c r="AH12" s="94">
        <f t="shared" si="13"/>
        <v>18000</v>
      </c>
      <c r="AI12" s="94">
        <f t="shared" si="13"/>
        <v>98000</v>
      </c>
      <c r="AJ12" s="94">
        <f t="shared" si="13"/>
        <v>5921000</v>
      </c>
      <c r="AK12" s="94">
        <f t="shared" si="13"/>
        <v>314100</v>
      </c>
      <c r="AL12" s="94">
        <f t="shared" si="13"/>
        <v>148000</v>
      </c>
      <c r="AM12" s="94">
        <f t="shared" si="13"/>
        <v>867900</v>
      </c>
      <c r="AN12" s="94">
        <f t="shared" si="13"/>
        <v>53700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0" customFormat="1" ht="49.8" customHeight="1">
      <c r="A13" s="72"/>
      <c r="B13" s="73" t="s">
        <v>25</v>
      </c>
      <c r="C13" s="83" t="s">
        <v>29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>
        <f>SUM(AF13:AN13)</f>
        <v>2389300</v>
      </c>
      <c r="AF13" s="92">
        <v>219600</v>
      </c>
      <c r="AG13" s="92">
        <f>92200+544000</f>
        <v>636200</v>
      </c>
      <c r="AH13" s="92">
        <v>18000</v>
      </c>
      <c r="AI13" s="92">
        <v>98000</v>
      </c>
      <c r="AJ13" s="92">
        <v>33800</v>
      </c>
      <c r="AK13" s="92">
        <f>858100-544000</f>
        <v>314100</v>
      </c>
      <c r="AL13" s="92">
        <v>148000</v>
      </c>
      <c r="AM13" s="92">
        <v>867900</v>
      </c>
      <c r="AN13" s="92">
        <v>53700</v>
      </c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47.25" hidden="1" customHeight="1">
      <c r="A14" s="72"/>
      <c r="B14" s="73"/>
      <c r="C14" s="8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/>
      <c r="AF14" s="92"/>
      <c r="AG14" s="92"/>
      <c r="AH14" s="92"/>
      <c r="AI14" s="92"/>
      <c r="AJ14" s="92"/>
      <c r="AK14" s="92"/>
      <c r="AL14" s="92"/>
      <c r="AM14" s="92"/>
      <c r="AN14" s="92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132.75" hidden="1" customHeight="1">
      <c r="A15" s="72"/>
      <c r="B15" s="73"/>
      <c r="C15" s="83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/>
      <c r="AF15" s="92"/>
      <c r="AG15" s="92"/>
      <c r="AH15" s="92"/>
      <c r="AI15" s="92"/>
      <c r="AJ15" s="92"/>
      <c r="AK15" s="92"/>
      <c r="AL15" s="92"/>
      <c r="AM15" s="92"/>
      <c r="AN15" s="92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181.95" hidden="1" customHeight="1">
      <c r="A16" s="72"/>
      <c r="B16" s="73"/>
      <c r="C16" s="90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/>
      <c r="AF16" s="92"/>
      <c r="AG16" s="92"/>
      <c r="AH16" s="92"/>
      <c r="AI16" s="92"/>
      <c r="AJ16" s="92"/>
      <c r="AK16" s="92"/>
      <c r="AL16" s="92"/>
      <c r="AM16" s="92"/>
      <c r="AN16" s="92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03.2" hidden="1" customHeight="1">
      <c r="A17" s="72"/>
      <c r="B17" s="73"/>
      <c r="C17" s="8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/>
      <c r="AF17" s="92"/>
      <c r="AG17" s="92"/>
      <c r="AH17" s="92"/>
      <c r="AI17" s="92"/>
      <c r="AJ17" s="92"/>
      <c r="AK17" s="92"/>
      <c r="AL17" s="92"/>
      <c r="AM17" s="92"/>
      <c r="AN17" s="92"/>
      <c r="AO17" s="71"/>
      <c r="AP17" s="71"/>
      <c r="AQ17" s="89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03.2" hidden="1" customHeight="1">
      <c r="A18" s="72"/>
      <c r="B18" s="73"/>
      <c r="C18" s="8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/>
      <c r="AF18" s="92"/>
      <c r="AG18" s="92"/>
      <c r="AH18" s="92"/>
      <c r="AI18" s="92"/>
      <c r="AJ18" s="92"/>
      <c r="AK18" s="92"/>
      <c r="AL18" s="92"/>
      <c r="AM18" s="92"/>
      <c r="AN18" s="92"/>
      <c r="AO18" s="71"/>
      <c r="AP18" s="71"/>
      <c r="AQ18" s="89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64.2" hidden="1" customHeight="1">
      <c r="A19" s="72"/>
      <c r="B19" s="73"/>
      <c r="C19" s="83"/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91"/>
      <c r="AF19" s="92"/>
      <c r="AG19" s="92"/>
      <c r="AH19" s="92"/>
      <c r="AI19" s="92"/>
      <c r="AJ19" s="92"/>
      <c r="AK19" s="92"/>
      <c r="AL19" s="92"/>
      <c r="AM19" s="92"/>
      <c r="AN19" s="92"/>
      <c r="AO19" s="71"/>
      <c r="AP19" s="71"/>
      <c r="AQ19" s="89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80" customFormat="1" ht="79.8" customHeight="1">
      <c r="A20" s="72"/>
      <c r="B20" s="73" t="s">
        <v>27</v>
      </c>
      <c r="C20" s="83" t="s">
        <v>39</v>
      </c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8"/>
      <c r="R20" s="78"/>
      <c r="S20" s="78"/>
      <c r="T20" s="79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91">
        <f t="shared" ref="AE20" si="14">SUM(AF20:AN20)</f>
        <v>5887200</v>
      </c>
      <c r="AF20" s="92"/>
      <c r="AG20" s="92"/>
      <c r="AH20" s="92"/>
      <c r="AI20" s="92"/>
      <c r="AJ20" s="92">
        <v>5887200</v>
      </c>
      <c r="AK20" s="92"/>
      <c r="AL20" s="92"/>
      <c r="AM20" s="92"/>
      <c r="AN20" s="92"/>
      <c r="AO20" s="71"/>
      <c r="AP20" s="71"/>
      <c r="AQ20" s="89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</row>
    <row r="21" spans="1:145" s="29" customFormat="1" ht="46.5" customHeight="1">
      <c r="A21" s="28"/>
      <c r="B21" s="49"/>
      <c r="C21" s="50" t="s">
        <v>20</v>
      </c>
      <c r="D21" s="51"/>
      <c r="E21" s="59" t="e">
        <f>SUM(F21:N21)</f>
        <v>#REF!</v>
      </c>
      <c r="F21" s="52" t="e">
        <f>F8+F9+#REF!+F12</f>
        <v>#REF!</v>
      </c>
      <c r="G21" s="52" t="e">
        <f>G8+G9+#REF!+G12</f>
        <v>#REF!</v>
      </c>
      <c r="H21" s="52" t="e">
        <f>H8+H9+#REF!+H12</f>
        <v>#REF!</v>
      </c>
      <c r="I21" s="52" t="e">
        <f>I8+I9+#REF!+I12</f>
        <v>#REF!</v>
      </c>
      <c r="J21" s="52" t="e">
        <f>J8+J9+#REF!+J12</f>
        <v>#REF!</v>
      </c>
      <c r="K21" s="52" t="e">
        <f>K8+K9+#REF!+K12</f>
        <v>#REF!</v>
      </c>
      <c r="L21" s="52" t="e">
        <f>L8+L9+#REF!+L12</f>
        <v>#REF!</v>
      </c>
      <c r="M21" s="52" t="e">
        <f>M8+M9+#REF!+M12</f>
        <v>#REF!</v>
      </c>
      <c r="N21" s="52" t="e">
        <f>N8+N9+#REF!+N12</f>
        <v>#REF!</v>
      </c>
      <c r="O21" s="52" t="e">
        <f>O8+O9+#REF!</f>
        <v>#REF!</v>
      </c>
      <c r="P21" s="52" t="e">
        <f>P8+P9+#REF!</f>
        <v>#REF!</v>
      </c>
      <c r="Q21" s="52" t="e">
        <f>Q8+Q9+#REF!</f>
        <v>#REF!</v>
      </c>
      <c r="R21" s="52" t="e">
        <f>R8+R9+#REF!</f>
        <v>#REF!</v>
      </c>
      <c r="S21" s="52" t="e">
        <f>S8+S9+#REF!</f>
        <v>#REF!</v>
      </c>
      <c r="T21" s="52" t="e">
        <f>T8+T9+#REF!</f>
        <v>#REF!</v>
      </c>
      <c r="U21" s="59" t="e">
        <f>SUM(V21:AD21)</f>
        <v>#REF!</v>
      </c>
      <c r="V21" s="52" t="e">
        <f>V8+V9+#REF!+V12</f>
        <v>#REF!</v>
      </c>
      <c r="W21" s="52" t="e">
        <f>W8+W9+#REF!+W12</f>
        <v>#REF!</v>
      </c>
      <c r="X21" s="52" t="e">
        <f>X8+X9+#REF!+X12</f>
        <v>#REF!</v>
      </c>
      <c r="Y21" s="52" t="e">
        <f>Y8+Y9+#REF!+Y12</f>
        <v>#REF!</v>
      </c>
      <c r="Z21" s="52" t="e">
        <f>Z8+Z9+#REF!+Z12</f>
        <v>#REF!</v>
      </c>
      <c r="AA21" s="52" t="e">
        <f>AA8+AA9+#REF!+AA12</f>
        <v>#REF!</v>
      </c>
      <c r="AB21" s="52" t="e">
        <f>AB8+AB9+#REF!+AB12</f>
        <v>#REF!</v>
      </c>
      <c r="AC21" s="52" t="e">
        <f>AC8+AC9+#REF!+AC12</f>
        <v>#REF!</v>
      </c>
      <c r="AD21" s="52" t="e">
        <f>AD8+AD9+#REF!+AD12</f>
        <v>#REF!</v>
      </c>
      <c r="AE21" s="52">
        <f>SUM(AF21:AN21)</f>
        <v>44935100</v>
      </c>
      <c r="AF21" s="52">
        <f>AF7+AF10+AF12</f>
        <v>4968960</v>
      </c>
      <c r="AG21" s="52">
        <f t="shared" ref="AG21:AN21" si="15">AG7+AG10+AG12</f>
        <v>5376570</v>
      </c>
      <c r="AH21" s="52">
        <f t="shared" si="15"/>
        <v>3278110</v>
      </c>
      <c r="AI21" s="52">
        <f t="shared" si="15"/>
        <v>3278640</v>
      </c>
      <c r="AJ21" s="52">
        <f t="shared" si="15"/>
        <v>9584110</v>
      </c>
      <c r="AK21" s="52">
        <f t="shared" si="15"/>
        <v>5300420</v>
      </c>
      <c r="AL21" s="52">
        <f t="shared" si="15"/>
        <v>3329290</v>
      </c>
      <c r="AM21" s="52">
        <f t="shared" si="15"/>
        <v>6524000</v>
      </c>
      <c r="AN21" s="52">
        <f t="shared" si="15"/>
        <v>3295000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ht="34.200000000000003" hidden="1" customHeight="1">
      <c r="B22" s="84"/>
      <c r="C22" s="26"/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16.2</v>
      </c>
      <c r="AG22" s="26">
        <v>23.1</v>
      </c>
      <c r="AH22" s="26">
        <v>10.199999999999999</v>
      </c>
      <c r="AI22" s="26">
        <v>11.2</v>
      </c>
      <c r="AJ22" s="26">
        <v>17.600000000000001</v>
      </c>
      <c r="AK22" s="26">
        <v>18.55</v>
      </c>
      <c r="AL22" s="26">
        <v>11</v>
      </c>
      <c r="AM22" s="26">
        <v>17.5</v>
      </c>
      <c r="AN22" s="26">
        <v>8.8000000000000007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37.200000000000003" hidden="1" customHeight="1">
      <c r="B23" s="84"/>
      <c r="C23" s="26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f>1190*1.302</f>
        <v>1549.38</v>
      </c>
      <c r="AF23" s="88">
        <f>AE23*AF22*12-AF25</f>
        <v>273310.63199999998</v>
      </c>
      <c r="AG23" s="88">
        <f>AE23*AG22*12-AG25</f>
        <v>387654.87600000005</v>
      </c>
      <c r="AH23" s="88">
        <f>AH22*AE23*12-AH25</f>
        <v>175699.69199999998</v>
      </c>
      <c r="AI23" s="88">
        <f>AE23*AI22*12-AI25</f>
        <v>180347.83200000002</v>
      </c>
      <c r="AJ23" s="88">
        <f>AE23*AJ22*12-AJ25</f>
        <v>299340.21600000001</v>
      </c>
      <c r="AK23" s="88">
        <f>AE23*12*AK22-AK25</f>
        <v>298410.58799999999</v>
      </c>
      <c r="AL23" s="88">
        <f>AE23*AL22*12-AL25</f>
        <v>190573.74</v>
      </c>
      <c r="AM23" s="88">
        <f>AE23*AM22*12-AM25</f>
        <v>283536.54000000004</v>
      </c>
      <c r="AN23" s="88">
        <f>AE23*AN22*12-AN25</f>
        <v>158966.38800000001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5.6" hidden="1">
      <c r="B24" s="84"/>
      <c r="C24" s="26" t="s">
        <v>26</v>
      </c>
      <c r="D24" s="8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v>6</v>
      </c>
      <c r="AG24" s="26">
        <v>9</v>
      </c>
      <c r="AH24" s="26">
        <v>3</v>
      </c>
      <c r="AI24" s="26">
        <v>6</v>
      </c>
      <c r="AJ24" s="26">
        <v>6</v>
      </c>
      <c r="AK24" s="26">
        <v>10</v>
      </c>
      <c r="AL24" s="26">
        <v>3</v>
      </c>
      <c r="AM24" s="26">
        <v>9</v>
      </c>
      <c r="AN24" s="26">
        <v>1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40.200000000000003" hidden="1" customHeight="1">
      <c r="B25" s="84"/>
      <c r="C25" s="26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f>AE23*AF24*3</f>
        <v>27888.840000000004</v>
      </c>
      <c r="AG25" s="26">
        <f>AE23*AG24*3</f>
        <v>41833.260000000009</v>
      </c>
      <c r="AH25" s="26">
        <f>AE23*AH24*3</f>
        <v>13944.420000000002</v>
      </c>
      <c r="AI25" s="26">
        <f>AE23*AI24*3</f>
        <v>27888.840000000004</v>
      </c>
      <c r="AJ25" s="26">
        <f>AE23*AJ24*3</f>
        <v>27888.840000000004</v>
      </c>
      <c r="AK25" s="26">
        <f>AE23*AK24*3</f>
        <v>46481.4</v>
      </c>
      <c r="AL25" s="26">
        <f>AE23*AL24*3</f>
        <v>13944.420000000002</v>
      </c>
      <c r="AM25" s="26">
        <f>AE23*AM24*3</f>
        <v>41833.260000000009</v>
      </c>
      <c r="AN25" s="26">
        <f>AE23*AN24*3</f>
        <v>4648.1400000000003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15.6" hidden="1">
      <c r="B27" s="58"/>
      <c r="C27" s="3"/>
      <c r="AE27" s="75">
        <f t="shared" ref="AE27" si="16">SUM(AF27:AN27)</f>
        <v>2247800</v>
      </c>
      <c r="AF27" s="1">
        <v>273300</v>
      </c>
      <c r="AG27" s="1">
        <v>387650</v>
      </c>
      <c r="AH27" s="1">
        <v>175700</v>
      </c>
      <c r="AI27" s="1">
        <v>180340</v>
      </c>
      <c r="AJ27" s="1">
        <v>299340</v>
      </c>
      <c r="AK27" s="1">
        <v>298410</v>
      </c>
      <c r="AL27" s="1">
        <v>190570</v>
      </c>
      <c r="AM27" s="1">
        <v>283530</v>
      </c>
      <c r="AN27" s="1">
        <v>158960</v>
      </c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idden="1">
      <c r="B28" s="58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</row>
    <row r="42" spans="2:48">
      <c r="B42" s="58"/>
      <c r="C42" s="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</sheetData>
  <mergeCells count="9">
    <mergeCell ref="AK1:AN1"/>
    <mergeCell ref="K1:N1"/>
    <mergeCell ref="B4:B5"/>
    <mergeCell ref="C4:C5"/>
    <mergeCell ref="E4:N4"/>
    <mergeCell ref="B2:AM2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O52"/>
  <sheetViews>
    <sheetView view="pageBreakPreview" topLeftCell="B1" zoomScale="75" zoomScaleNormal="75" zoomScaleSheetLayoutView="75" workbookViewId="0">
      <selection activeCell="AE6" sqref="AE6:AN6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109"/>
      <c r="L1" s="109"/>
      <c r="M1" s="109"/>
      <c r="N1" s="109"/>
      <c r="O1" s="6"/>
      <c r="P1" s="6"/>
      <c r="Q1" s="6"/>
      <c r="AK1" s="109" t="s">
        <v>41</v>
      </c>
      <c r="AL1" s="109"/>
      <c r="AM1" s="109"/>
      <c r="AN1" s="109"/>
    </row>
    <row r="2" spans="1:145" s="1" customFormat="1" ht="17.399999999999999">
      <c r="A2" s="6"/>
      <c r="B2" s="113" t="s">
        <v>35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10"/>
      <c r="C4" s="111" t="s">
        <v>0</v>
      </c>
      <c r="D4" s="10"/>
      <c r="E4" s="112" t="s">
        <v>22</v>
      </c>
      <c r="F4" s="112"/>
      <c r="G4" s="112"/>
      <c r="H4" s="112"/>
      <c r="I4" s="112"/>
      <c r="J4" s="112"/>
      <c r="K4" s="112"/>
      <c r="L4" s="112"/>
      <c r="M4" s="112"/>
      <c r="N4" s="112"/>
      <c r="O4" s="7"/>
      <c r="P4" s="7"/>
      <c r="Q4" s="7"/>
      <c r="U4" s="114" t="s">
        <v>23</v>
      </c>
      <c r="V4" s="114"/>
      <c r="W4" s="114"/>
      <c r="X4" s="114"/>
      <c r="Y4" s="114"/>
      <c r="Z4" s="114"/>
      <c r="AA4" s="114"/>
      <c r="AB4" s="114"/>
      <c r="AC4" s="114"/>
      <c r="AD4" s="114"/>
      <c r="AE4" s="115" t="s">
        <v>36</v>
      </c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145" s="17" customFormat="1" ht="51" customHeight="1" thickBot="1">
      <c r="A5" s="12"/>
      <c r="B5" s="110"/>
      <c r="C5" s="111"/>
      <c r="D5" s="116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1" t="s">
        <v>8</v>
      </c>
      <c r="AF5" s="82" t="s">
        <v>9</v>
      </c>
      <c r="AG5" s="82" t="s">
        <v>10</v>
      </c>
      <c r="AH5" s="82" t="s">
        <v>11</v>
      </c>
      <c r="AI5" s="82" t="s">
        <v>12</v>
      </c>
      <c r="AJ5" s="82" t="s">
        <v>13</v>
      </c>
      <c r="AK5" s="82" t="s">
        <v>14</v>
      </c>
      <c r="AL5" s="82" t="s">
        <v>15</v>
      </c>
      <c r="AM5" s="82" t="s">
        <v>19</v>
      </c>
      <c r="AN5" s="82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17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</v>
      </c>
      <c r="AF6" s="20">
        <v>2</v>
      </c>
      <c r="AG6" s="20">
        <v>3</v>
      </c>
      <c r="AH6" s="20">
        <v>4</v>
      </c>
      <c r="AI6" s="20">
        <v>5</v>
      </c>
      <c r="AJ6" s="20">
        <v>6</v>
      </c>
      <c r="AK6" s="20">
        <v>7</v>
      </c>
      <c r="AL6" s="20">
        <v>8</v>
      </c>
      <c r="AM6" s="20">
        <v>9</v>
      </c>
      <c r="AN6" s="20">
        <v>10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>
      <c r="A7" s="30"/>
      <c r="B7" s="31" t="s">
        <v>5</v>
      </c>
      <c r="C7" s="57" t="s">
        <v>33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-167400</v>
      </c>
      <c r="V7" s="60">
        <f t="shared" ref="V7:AD8" si="0">AF7-F7</f>
        <v>255590</v>
      </c>
      <c r="W7" s="60">
        <f t="shared" si="0"/>
        <v>-445040</v>
      </c>
      <c r="X7" s="60">
        <f t="shared" si="0"/>
        <v>-179840</v>
      </c>
      <c r="Y7" s="60">
        <f t="shared" si="0"/>
        <v>1029340</v>
      </c>
      <c r="Z7" s="60">
        <f t="shared" si="0"/>
        <v>739480</v>
      </c>
      <c r="AA7" s="60">
        <f t="shared" si="0"/>
        <v>28530</v>
      </c>
      <c r="AB7" s="60">
        <f t="shared" si="0"/>
        <v>613770</v>
      </c>
      <c r="AC7" s="60">
        <f t="shared" si="0"/>
        <v>-2289890</v>
      </c>
      <c r="AD7" s="60">
        <f t="shared" si="0"/>
        <v>80660</v>
      </c>
      <c r="AE7" s="98">
        <f t="shared" ref="AE7:AE12" si="1">SUM(AF7:AN7)</f>
        <v>6596700</v>
      </c>
      <c r="AF7" s="92">
        <v>863660</v>
      </c>
      <c r="AG7" s="92">
        <v>453570</v>
      </c>
      <c r="AH7" s="92">
        <v>222410</v>
      </c>
      <c r="AI7" s="92">
        <v>1362840</v>
      </c>
      <c r="AJ7" s="92">
        <f>1337710-9800</f>
        <v>1327910</v>
      </c>
      <c r="AK7" s="92">
        <v>628420</v>
      </c>
      <c r="AL7" s="92">
        <v>1126090</v>
      </c>
      <c r="AM7" s="92">
        <v>0</v>
      </c>
      <c r="AN7" s="92">
        <v>611800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5" customHeight="1">
      <c r="A8" s="30"/>
      <c r="B8" s="39" t="s">
        <v>6</v>
      </c>
      <c r="C8" s="57" t="s">
        <v>32</v>
      </c>
      <c r="D8" s="97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0"/>
        <v>672600</v>
      </c>
      <c r="X8" s="60">
        <f t="shared" si="0"/>
        <v>336800</v>
      </c>
      <c r="Y8" s="60">
        <f t="shared" si="0"/>
        <v>-916800</v>
      </c>
      <c r="Z8" s="60">
        <f t="shared" si="0"/>
        <v>-673700</v>
      </c>
      <c r="AA8" s="60">
        <f t="shared" si="0"/>
        <v>553900</v>
      </c>
      <c r="AB8" s="60">
        <f t="shared" si="0"/>
        <v>-182500</v>
      </c>
      <c r="AC8" s="60">
        <f t="shared" si="0"/>
        <v>2984600</v>
      </c>
      <c r="AD8" s="60">
        <f t="shared" si="0"/>
        <v>89100</v>
      </c>
      <c r="AE8" s="98">
        <f t="shared" si="1"/>
        <v>20093700</v>
      </c>
      <c r="AF8" s="92">
        <v>2383500</v>
      </c>
      <c r="AG8" s="92">
        <v>2836600</v>
      </c>
      <c r="AH8" s="92">
        <v>2292300</v>
      </c>
      <c r="AI8" s="92">
        <v>850200</v>
      </c>
      <c r="AJ8" s="92">
        <v>1404800</v>
      </c>
      <c r="AK8" s="92">
        <v>3046400</v>
      </c>
      <c r="AL8" s="92">
        <v>975500</v>
      </c>
      <c r="AM8" s="92">
        <v>4213800</v>
      </c>
      <c r="AN8" s="92">
        <v>2090600</v>
      </c>
      <c r="AO8" s="36"/>
      <c r="AP8" s="36"/>
      <c r="AQ8" s="36"/>
      <c r="AR8" s="36"/>
      <c r="AS8" s="36"/>
      <c r="AT8" s="36"/>
      <c r="AU8" s="71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>
      <c r="A9" s="30"/>
      <c r="B9" s="62" t="s">
        <v>7</v>
      </c>
      <c r="C9" s="63" t="s">
        <v>21</v>
      </c>
      <c r="D9" s="64"/>
      <c r="E9" s="65">
        <f>SUM(F9:N9)</f>
        <v>0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68"/>
      <c r="Q9" s="68"/>
      <c r="R9" s="68"/>
      <c r="S9" s="68"/>
      <c r="T9" s="69"/>
      <c r="U9" s="65">
        <f>SUM(V9:AD9)</f>
        <v>0</v>
      </c>
      <c r="V9" s="66"/>
      <c r="W9" s="66"/>
      <c r="X9" s="66"/>
      <c r="Y9" s="66"/>
      <c r="Z9" s="66"/>
      <c r="AA9" s="66"/>
      <c r="AB9" s="66"/>
      <c r="AC9" s="66"/>
      <c r="AD9" s="66"/>
      <c r="AE9" s="93">
        <f t="shared" si="1"/>
        <v>0</v>
      </c>
      <c r="AF9" s="94">
        <f>SUM(AF10:AF18)</f>
        <v>0</v>
      </c>
      <c r="AG9" s="94">
        <f t="shared" ref="AG9:AN9" si="2">SUM(AG10:AG18)</f>
        <v>0</v>
      </c>
      <c r="AH9" s="94">
        <f t="shared" si="2"/>
        <v>0</v>
      </c>
      <c r="AI9" s="94">
        <f t="shared" si="2"/>
        <v>0</v>
      </c>
      <c r="AJ9" s="94">
        <f t="shared" si="2"/>
        <v>0</v>
      </c>
      <c r="AK9" s="94">
        <f t="shared" si="2"/>
        <v>0</v>
      </c>
      <c r="AL9" s="94">
        <f t="shared" si="2"/>
        <v>0</v>
      </c>
      <c r="AM9" s="94">
        <f t="shared" si="2"/>
        <v>0</v>
      </c>
      <c r="AN9" s="94">
        <f t="shared" si="2"/>
        <v>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80" customFormat="1" ht="55.5" hidden="1" customHeight="1">
      <c r="A10" s="72"/>
      <c r="B10" s="73" t="s">
        <v>25</v>
      </c>
      <c r="C10" s="70" t="s">
        <v>24</v>
      </c>
      <c r="D10" s="7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8"/>
      <c r="R10" s="78"/>
      <c r="S10" s="78"/>
      <c r="T10" s="79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91">
        <f t="shared" si="1"/>
        <v>0</v>
      </c>
      <c r="AF10" s="92"/>
      <c r="AG10" s="95"/>
      <c r="AH10" s="95"/>
      <c r="AI10" s="95"/>
      <c r="AJ10" s="95"/>
      <c r="AK10" s="95"/>
      <c r="AL10" s="95"/>
      <c r="AM10" s="95"/>
      <c r="AN10" s="95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</row>
    <row r="11" spans="1:145" s="80" customFormat="1" ht="51" hidden="1" customHeight="1">
      <c r="A11" s="72"/>
      <c r="B11" s="73" t="s">
        <v>27</v>
      </c>
      <c r="C11" s="83" t="s">
        <v>29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>SUM(AF11:AN11)</f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36.75" hidden="1" customHeight="1">
      <c r="A12" s="72"/>
      <c r="B12" s="73" t="s">
        <v>28</v>
      </c>
      <c r="C12" s="83" t="s">
        <v>34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1"/>
        <v>0</v>
      </c>
      <c r="AF12" s="92"/>
      <c r="AG12" s="92"/>
      <c r="AH12" s="92"/>
      <c r="AI12" s="92"/>
      <c r="AJ12" s="92"/>
      <c r="AK12" s="92"/>
      <c r="AL12" s="92"/>
      <c r="AM12" s="96"/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47.25" hidden="1" customHeight="1">
      <c r="A13" s="72"/>
      <c r="B13" s="73"/>
      <c r="C13" s="83"/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/>
      <c r="AF13" s="92"/>
      <c r="AG13" s="92"/>
      <c r="AH13" s="92"/>
      <c r="AI13" s="92"/>
      <c r="AJ13" s="92"/>
      <c r="AK13" s="92"/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132.75" hidden="1" customHeight="1">
      <c r="A14" s="72"/>
      <c r="B14" s="73"/>
      <c r="C14" s="8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/>
      <c r="AF14" s="92"/>
      <c r="AG14" s="92"/>
      <c r="AH14" s="92"/>
      <c r="AI14" s="92"/>
      <c r="AJ14" s="92"/>
      <c r="AK14" s="92"/>
      <c r="AL14" s="92"/>
      <c r="AM14" s="92"/>
      <c r="AN14" s="92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181.95" hidden="1" customHeight="1">
      <c r="A15" s="72"/>
      <c r="B15" s="73"/>
      <c r="C15" s="90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/>
      <c r="AF15" s="92"/>
      <c r="AG15" s="92"/>
      <c r="AH15" s="92"/>
      <c r="AI15" s="92"/>
      <c r="AJ15" s="92"/>
      <c r="AK15" s="92"/>
      <c r="AL15" s="92"/>
      <c r="AM15" s="92"/>
      <c r="AN15" s="92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103.2" hidden="1" customHeight="1">
      <c r="A16" s="72"/>
      <c r="B16" s="73"/>
      <c r="C16" s="8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/>
      <c r="AF16" s="92"/>
      <c r="AG16" s="92"/>
      <c r="AH16" s="92"/>
      <c r="AI16" s="92"/>
      <c r="AJ16" s="92"/>
      <c r="AK16" s="92"/>
      <c r="AL16" s="92"/>
      <c r="AM16" s="92"/>
      <c r="AN16" s="92"/>
      <c r="AO16" s="71"/>
      <c r="AP16" s="71"/>
      <c r="AQ16" s="89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03.2" hidden="1" customHeight="1">
      <c r="A17" s="72"/>
      <c r="B17" s="73"/>
      <c r="C17" s="8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/>
      <c r="AF17" s="92"/>
      <c r="AG17" s="92"/>
      <c r="AH17" s="92"/>
      <c r="AI17" s="92"/>
      <c r="AJ17" s="92"/>
      <c r="AK17" s="92"/>
      <c r="AL17" s="92"/>
      <c r="AM17" s="92"/>
      <c r="AN17" s="92"/>
      <c r="AO17" s="71"/>
      <c r="AP17" s="71"/>
      <c r="AQ17" s="89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64.2" hidden="1" customHeight="1">
      <c r="A18" s="72"/>
      <c r="B18" s="73"/>
      <c r="C18" s="8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/>
      <c r="AF18" s="92"/>
      <c r="AG18" s="92"/>
      <c r="AH18" s="92"/>
      <c r="AI18" s="92"/>
      <c r="AJ18" s="92"/>
      <c r="AK18" s="92"/>
      <c r="AL18" s="92"/>
      <c r="AM18" s="92"/>
      <c r="AN18" s="92"/>
      <c r="AO18" s="71"/>
      <c r="AP18" s="71"/>
      <c r="AQ18" s="89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29" customFormat="1" ht="46.5" customHeight="1">
      <c r="A19" s="28"/>
      <c r="B19" s="49"/>
      <c r="C19" s="50" t="s">
        <v>20</v>
      </c>
      <c r="D19" s="51"/>
      <c r="E19" s="59" t="e">
        <f>SUM(F19:N19)</f>
        <v>#REF!</v>
      </c>
      <c r="F19" s="52" t="e">
        <f>F7+F8+#REF!+F9</f>
        <v>#REF!</v>
      </c>
      <c r="G19" s="52" t="e">
        <f>G7+G8+#REF!+G9</f>
        <v>#REF!</v>
      </c>
      <c r="H19" s="52" t="e">
        <f>H7+H8+#REF!+H9</f>
        <v>#REF!</v>
      </c>
      <c r="I19" s="52" t="e">
        <f>I7+I8+#REF!+I9</f>
        <v>#REF!</v>
      </c>
      <c r="J19" s="52" t="e">
        <f>J7+J8+#REF!+J9</f>
        <v>#REF!</v>
      </c>
      <c r="K19" s="52" t="e">
        <f>K7+K8+#REF!+K9</f>
        <v>#REF!</v>
      </c>
      <c r="L19" s="52" t="e">
        <f>L7+L8+#REF!+L9</f>
        <v>#REF!</v>
      </c>
      <c r="M19" s="52" t="e">
        <f>M7+M8+#REF!+M9</f>
        <v>#REF!</v>
      </c>
      <c r="N19" s="52" t="e">
        <f>N7+N8+#REF!+N9</f>
        <v>#REF!</v>
      </c>
      <c r="O19" s="52" t="e">
        <f>O7+O8+#REF!</f>
        <v>#REF!</v>
      </c>
      <c r="P19" s="52" t="e">
        <f>P7+P8+#REF!</f>
        <v>#REF!</v>
      </c>
      <c r="Q19" s="52" t="e">
        <f>Q7+Q8+#REF!</f>
        <v>#REF!</v>
      </c>
      <c r="R19" s="52" t="e">
        <f>R7+R8+#REF!</f>
        <v>#REF!</v>
      </c>
      <c r="S19" s="52" t="e">
        <f>S7+S8+#REF!</f>
        <v>#REF!</v>
      </c>
      <c r="T19" s="52" t="e">
        <f>T7+T8+#REF!</f>
        <v>#REF!</v>
      </c>
      <c r="U19" s="59" t="e">
        <f>SUM(V19:AD19)</f>
        <v>#REF!</v>
      </c>
      <c r="V19" s="52" t="e">
        <f>V7+V8+#REF!+V9</f>
        <v>#REF!</v>
      </c>
      <c r="W19" s="52" t="e">
        <f>W7+W8+#REF!+W9</f>
        <v>#REF!</v>
      </c>
      <c r="X19" s="52" t="e">
        <f>X7+X8+#REF!+X9</f>
        <v>#REF!</v>
      </c>
      <c r="Y19" s="52" t="e">
        <f>Y7+Y8+#REF!+Y9</f>
        <v>#REF!</v>
      </c>
      <c r="Z19" s="52" t="e">
        <f>Z7+Z8+#REF!+Z9</f>
        <v>#REF!</v>
      </c>
      <c r="AA19" s="52" t="e">
        <f>AA7+AA8+#REF!+AA9</f>
        <v>#REF!</v>
      </c>
      <c r="AB19" s="52" t="e">
        <f>AB7+AB8+#REF!+AB9</f>
        <v>#REF!</v>
      </c>
      <c r="AC19" s="52" t="e">
        <f>AC7+AC8+#REF!+AC9</f>
        <v>#REF!</v>
      </c>
      <c r="AD19" s="52" t="e">
        <f>AD7+AD8+#REF!+AD9</f>
        <v>#REF!</v>
      </c>
      <c r="AE19" s="52">
        <f>SUM(AF19:AN19)</f>
        <v>26690400</v>
      </c>
      <c r="AF19" s="52">
        <f>AF7+AF8+AF9</f>
        <v>3247160</v>
      </c>
      <c r="AG19" s="52">
        <f t="shared" ref="AG19:AN19" si="3">AG7+AG8+AG9</f>
        <v>3290170</v>
      </c>
      <c r="AH19" s="52">
        <f t="shared" si="3"/>
        <v>2514710</v>
      </c>
      <c r="AI19" s="52">
        <f t="shared" si="3"/>
        <v>2213040</v>
      </c>
      <c r="AJ19" s="52">
        <f t="shared" si="3"/>
        <v>2732710</v>
      </c>
      <c r="AK19" s="52">
        <f t="shared" si="3"/>
        <v>3674820</v>
      </c>
      <c r="AL19" s="52">
        <f>AL7+AL8+AL9</f>
        <v>2101590</v>
      </c>
      <c r="AM19" s="52">
        <f t="shared" si="3"/>
        <v>4213800</v>
      </c>
      <c r="AN19" s="52">
        <f t="shared" si="3"/>
        <v>2702400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200000000000003" hidden="1" customHeight="1">
      <c r="B20" s="84"/>
      <c r="C20" s="26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200000000000003" hidden="1" customHeight="1">
      <c r="B21" s="84"/>
      <c r="C21" s="26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88">
        <f>AE21*AF20*12-AF23</f>
        <v>273310.63199999998</v>
      </c>
      <c r="AG21" s="88">
        <f>AE21*AG20*12-AG23</f>
        <v>387654.87600000005</v>
      </c>
      <c r="AH21" s="88">
        <f>AH20*AE21*12-AH23</f>
        <v>175699.69199999998</v>
      </c>
      <c r="AI21" s="88">
        <f>AE21*AI20*12-AI23</f>
        <v>180347.83200000002</v>
      </c>
      <c r="AJ21" s="88">
        <f>AE21*AJ20*12-AJ23</f>
        <v>299340.21600000001</v>
      </c>
      <c r="AK21" s="88">
        <f>AE21*12*AK20-AK23</f>
        <v>298410.58799999999</v>
      </c>
      <c r="AL21" s="88">
        <f>AE21*AL20*12-AL23</f>
        <v>190573.74</v>
      </c>
      <c r="AM21" s="88">
        <f>AE21*AM20*12-AM23</f>
        <v>283536.54000000004</v>
      </c>
      <c r="AN21" s="88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6" hidden="1">
      <c r="B22" s="84"/>
      <c r="C22" s="26" t="s">
        <v>26</v>
      </c>
      <c r="D22" s="8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200000000000003" hidden="1" customHeight="1">
      <c r="B23" s="84"/>
      <c r="C23" s="26"/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6" hidden="1">
      <c r="B25" s="58"/>
      <c r="C25" s="3"/>
      <c r="AE25" s="75">
        <f t="shared" ref="AE25" si="4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58"/>
      <c r="C27" s="3"/>
    </row>
    <row r="28" spans="1:145">
      <c r="B28" s="58"/>
      <c r="C28" s="3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O52"/>
  <sheetViews>
    <sheetView view="pageBreakPreview" topLeftCell="B1" zoomScale="75" zoomScaleNormal="75" zoomScaleSheetLayoutView="75" workbookViewId="0">
      <selection activeCell="AG9" sqref="AG9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109"/>
      <c r="L1" s="109"/>
      <c r="M1" s="109"/>
      <c r="N1" s="109"/>
      <c r="O1" s="6"/>
      <c r="P1" s="6"/>
      <c r="Q1" s="6"/>
      <c r="AK1" s="109" t="s">
        <v>42</v>
      </c>
      <c r="AL1" s="109"/>
      <c r="AM1" s="109"/>
      <c r="AN1" s="109"/>
    </row>
    <row r="2" spans="1:145" s="1" customFormat="1" ht="17.399999999999999">
      <c r="A2" s="6"/>
      <c r="B2" s="113" t="s">
        <v>38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10"/>
      <c r="C4" s="111" t="s">
        <v>0</v>
      </c>
      <c r="D4" s="10"/>
      <c r="E4" s="112" t="s">
        <v>22</v>
      </c>
      <c r="F4" s="112"/>
      <c r="G4" s="112"/>
      <c r="H4" s="112"/>
      <c r="I4" s="112"/>
      <c r="J4" s="112"/>
      <c r="K4" s="112"/>
      <c r="L4" s="112"/>
      <c r="M4" s="112"/>
      <c r="N4" s="112"/>
      <c r="O4" s="7"/>
      <c r="P4" s="7"/>
      <c r="Q4" s="7"/>
      <c r="U4" s="114" t="s">
        <v>23</v>
      </c>
      <c r="V4" s="114"/>
      <c r="W4" s="114"/>
      <c r="X4" s="114"/>
      <c r="Y4" s="114"/>
      <c r="Z4" s="114"/>
      <c r="AA4" s="114"/>
      <c r="AB4" s="114"/>
      <c r="AC4" s="114"/>
      <c r="AD4" s="114"/>
      <c r="AE4" s="115" t="s">
        <v>37</v>
      </c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145" s="17" customFormat="1" ht="51" customHeight="1" thickBot="1">
      <c r="A5" s="12"/>
      <c r="B5" s="110"/>
      <c r="C5" s="111"/>
      <c r="D5" s="116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1" t="s">
        <v>8</v>
      </c>
      <c r="AF5" s="82" t="s">
        <v>9</v>
      </c>
      <c r="AG5" s="82" t="s">
        <v>10</v>
      </c>
      <c r="AH5" s="82" t="s">
        <v>11</v>
      </c>
      <c r="AI5" s="82" t="s">
        <v>12</v>
      </c>
      <c r="AJ5" s="82" t="s">
        <v>13</v>
      </c>
      <c r="AK5" s="82" t="s">
        <v>14</v>
      </c>
      <c r="AL5" s="82" t="s">
        <v>15</v>
      </c>
      <c r="AM5" s="82" t="s">
        <v>19</v>
      </c>
      <c r="AN5" s="82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17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</v>
      </c>
      <c r="AF6" s="20">
        <v>2</v>
      </c>
      <c r="AG6" s="20">
        <v>3</v>
      </c>
      <c r="AH6" s="20">
        <v>4</v>
      </c>
      <c r="AI6" s="20">
        <v>5</v>
      </c>
      <c r="AJ6" s="20">
        <v>6</v>
      </c>
      <c r="AK6" s="20">
        <v>7</v>
      </c>
      <c r="AL6" s="20">
        <v>8</v>
      </c>
      <c r="AM6" s="20">
        <v>9</v>
      </c>
      <c r="AN6" s="20">
        <v>10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>
      <c r="A7" s="30"/>
      <c r="B7" s="31" t="s">
        <v>5</v>
      </c>
      <c r="C7" s="57" t="s">
        <v>33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-167400</v>
      </c>
      <c r="V7" s="60">
        <f t="shared" ref="V7:AD8" si="0">AF7-F7</f>
        <v>255590</v>
      </c>
      <c r="W7" s="60">
        <f t="shared" si="0"/>
        <v>-445040</v>
      </c>
      <c r="X7" s="60">
        <f t="shared" si="0"/>
        <v>-179840</v>
      </c>
      <c r="Y7" s="60">
        <f t="shared" si="0"/>
        <v>1029340</v>
      </c>
      <c r="Z7" s="60">
        <f t="shared" si="0"/>
        <v>739480</v>
      </c>
      <c r="AA7" s="60">
        <f t="shared" si="0"/>
        <v>28530</v>
      </c>
      <c r="AB7" s="60">
        <f t="shared" si="0"/>
        <v>613770</v>
      </c>
      <c r="AC7" s="60">
        <f t="shared" si="0"/>
        <v>-2289890</v>
      </c>
      <c r="AD7" s="60">
        <f t="shared" si="0"/>
        <v>80660</v>
      </c>
      <c r="AE7" s="98">
        <f t="shared" ref="AE7:AE12" si="1">SUM(AF7:AN7)</f>
        <v>6596700</v>
      </c>
      <c r="AF7" s="92">
        <v>863660</v>
      </c>
      <c r="AG7" s="92">
        <v>453570</v>
      </c>
      <c r="AH7" s="92">
        <v>222410</v>
      </c>
      <c r="AI7" s="92">
        <v>1362840</v>
      </c>
      <c r="AJ7" s="92">
        <f>1337710-9800</f>
        <v>1327910</v>
      </c>
      <c r="AK7" s="92">
        <v>628420</v>
      </c>
      <c r="AL7" s="92">
        <v>1126090</v>
      </c>
      <c r="AM7" s="92">
        <v>0</v>
      </c>
      <c r="AN7" s="92">
        <v>611800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5" customHeight="1">
      <c r="A8" s="30"/>
      <c r="B8" s="39" t="s">
        <v>6</v>
      </c>
      <c r="C8" s="57" t="s">
        <v>32</v>
      </c>
      <c r="D8" s="97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0"/>
        <v>672600</v>
      </c>
      <c r="X8" s="60">
        <f t="shared" si="0"/>
        <v>336800</v>
      </c>
      <c r="Y8" s="60">
        <f t="shared" si="0"/>
        <v>-916800</v>
      </c>
      <c r="Z8" s="60">
        <f t="shared" si="0"/>
        <v>-673700</v>
      </c>
      <c r="AA8" s="60">
        <f t="shared" si="0"/>
        <v>553900</v>
      </c>
      <c r="AB8" s="60">
        <f t="shared" si="0"/>
        <v>-182500</v>
      </c>
      <c r="AC8" s="60">
        <f t="shared" si="0"/>
        <v>2984600</v>
      </c>
      <c r="AD8" s="60">
        <f t="shared" si="0"/>
        <v>89100</v>
      </c>
      <c r="AE8" s="98">
        <f t="shared" si="1"/>
        <v>20093700</v>
      </c>
      <c r="AF8" s="92">
        <v>2383500</v>
      </c>
      <c r="AG8" s="92">
        <v>2836600</v>
      </c>
      <c r="AH8" s="92">
        <v>2292300</v>
      </c>
      <c r="AI8" s="92">
        <v>850200</v>
      </c>
      <c r="AJ8" s="92">
        <v>1404800</v>
      </c>
      <c r="AK8" s="92">
        <v>3046400</v>
      </c>
      <c r="AL8" s="92">
        <v>975500</v>
      </c>
      <c r="AM8" s="92">
        <v>4213800</v>
      </c>
      <c r="AN8" s="92">
        <v>2090600</v>
      </c>
      <c r="AO8" s="36"/>
      <c r="AP8" s="36"/>
      <c r="AQ8" s="36"/>
      <c r="AR8" s="36"/>
      <c r="AS8" s="36"/>
      <c r="AT8" s="36"/>
      <c r="AU8" s="71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>
      <c r="A9" s="30"/>
      <c r="B9" s="62" t="s">
        <v>7</v>
      </c>
      <c r="C9" s="63" t="s">
        <v>21</v>
      </c>
      <c r="D9" s="64"/>
      <c r="E9" s="65">
        <f>SUM(F9:N9)</f>
        <v>0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68"/>
      <c r="Q9" s="68"/>
      <c r="R9" s="68"/>
      <c r="S9" s="68"/>
      <c r="T9" s="69"/>
      <c r="U9" s="65">
        <f>SUM(V9:AD9)</f>
        <v>0</v>
      </c>
      <c r="V9" s="66"/>
      <c r="W9" s="66"/>
      <c r="X9" s="66"/>
      <c r="Y9" s="66"/>
      <c r="Z9" s="66"/>
      <c r="AA9" s="66"/>
      <c r="AB9" s="66"/>
      <c r="AC9" s="66"/>
      <c r="AD9" s="66"/>
      <c r="AE9" s="93">
        <f t="shared" si="1"/>
        <v>0</v>
      </c>
      <c r="AF9" s="94">
        <f>SUM(AF10:AF18)</f>
        <v>0</v>
      </c>
      <c r="AG9" s="94">
        <f t="shared" ref="AG9:AN9" si="2">SUM(AG10:AG18)</f>
        <v>0</v>
      </c>
      <c r="AH9" s="94">
        <f t="shared" si="2"/>
        <v>0</v>
      </c>
      <c r="AI9" s="94">
        <f t="shared" si="2"/>
        <v>0</v>
      </c>
      <c r="AJ9" s="94">
        <f t="shared" si="2"/>
        <v>0</v>
      </c>
      <c r="AK9" s="94">
        <f t="shared" si="2"/>
        <v>0</v>
      </c>
      <c r="AL9" s="94">
        <f t="shared" si="2"/>
        <v>0</v>
      </c>
      <c r="AM9" s="94">
        <f t="shared" si="2"/>
        <v>0</v>
      </c>
      <c r="AN9" s="94">
        <f t="shared" si="2"/>
        <v>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80" customFormat="1" ht="55.5" hidden="1" customHeight="1">
      <c r="A10" s="72"/>
      <c r="B10" s="73" t="s">
        <v>25</v>
      </c>
      <c r="C10" s="70" t="s">
        <v>24</v>
      </c>
      <c r="D10" s="7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8"/>
      <c r="R10" s="78"/>
      <c r="S10" s="78"/>
      <c r="T10" s="79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91">
        <f t="shared" si="1"/>
        <v>0</v>
      </c>
      <c r="AF10" s="92"/>
      <c r="AG10" s="95"/>
      <c r="AH10" s="95"/>
      <c r="AI10" s="95"/>
      <c r="AJ10" s="95"/>
      <c r="AK10" s="95"/>
      <c r="AL10" s="95"/>
      <c r="AM10" s="95"/>
      <c r="AN10" s="95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</row>
    <row r="11" spans="1:145" s="80" customFormat="1" ht="51" hidden="1" customHeight="1">
      <c r="A11" s="72"/>
      <c r="B11" s="73" t="s">
        <v>27</v>
      </c>
      <c r="C11" s="83" t="s">
        <v>29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>SUM(AF11:AN11)</f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36.75" hidden="1" customHeight="1">
      <c r="A12" s="72"/>
      <c r="B12" s="73" t="s">
        <v>28</v>
      </c>
      <c r="C12" s="83" t="s">
        <v>34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1"/>
        <v>0</v>
      </c>
      <c r="AF12" s="92"/>
      <c r="AG12" s="92"/>
      <c r="AH12" s="92"/>
      <c r="AI12" s="92"/>
      <c r="AJ12" s="92"/>
      <c r="AK12" s="92"/>
      <c r="AL12" s="92"/>
      <c r="AM12" s="96"/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47.25" hidden="1" customHeight="1">
      <c r="A13" s="72"/>
      <c r="B13" s="73"/>
      <c r="C13" s="83"/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/>
      <c r="AF13" s="92"/>
      <c r="AG13" s="92"/>
      <c r="AH13" s="92"/>
      <c r="AI13" s="92"/>
      <c r="AJ13" s="92"/>
      <c r="AK13" s="92"/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132.75" hidden="1" customHeight="1">
      <c r="A14" s="72"/>
      <c r="B14" s="73"/>
      <c r="C14" s="8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/>
      <c r="AF14" s="92"/>
      <c r="AG14" s="92"/>
      <c r="AH14" s="92"/>
      <c r="AI14" s="92"/>
      <c r="AJ14" s="92"/>
      <c r="AK14" s="92"/>
      <c r="AL14" s="92"/>
      <c r="AM14" s="92"/>
      <c r="AN14" s="92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181.95" hidden="1" customHeight="1">
      <c r="A15" s="72"/>
      <c r="B15" s="73"/>
      <c r="C15" s="90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/>
      <c r="AF15" s="92"/>
      <c r="AG15" s="92"/>
      <c r="AH15" s="92"/>
      <c r="AI15" s="92"/>
      <c r="AJ15" s="92"/>
      <c r="AK15" s="92"/>
      <c r="AL15" s="92"/>
      <c r="AM15" s="92"/>
      <c r="AN15" s="92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103.2" hidden="1" customHeight="1">
      <c r="A16" s="72"/>
      <c r="B16" s="73"/>
      <c r="C16" s="8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/>
      <c r="AF16" s="92"/>
      <c r="AG16" s="92"/>
      <c r="AH16" s="92"/>
      <c r="AI16" s="92"/>
      <c r="AJ16" s="92"/>
      <c r="AK16" s="92"/>
      <c r="AL16" s="92"/>
      <c r="AM16" s="92"/>
      <c r="AN16" s="92"/>
      <c r="AO16" s="71"/>
      <c r="AP16" s="71"/>
      <c r="AQ16" s="89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03.2" hidden="1" customHeight="1">
      <c r="A17" s="72"/>
      <c r="B17" s="73"/>
      <c r="C17" s="8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/>
      <c r="AF17" s="92"/>
      <c r="AG17" s="92"/>
      <c r="AH17" s="92"/>
      <c r="AI17" s="92"/>
      <c r="AJ17" s="92"/>
      <c r="AK17" s="92"/>
      <c r="AL17" s="92"/>
      <c r="AM17" s="92"/>
      <c r="AN17" s="92"/>
      <c r="AO17" s="71"/>
      <c r="AP17" s="71"/>
      <c r="AQ17" s="89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64.2" hidden="1" customHeight="1">
      <c r="A18" s="72"/>
      <c r="B18" s="73"/>
      <c r="C18" s="8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/>
      <c r="AF18" s="92"/>
      <c r="AG18" s="92"/>
      <c r="AH18" s="92"/>
      <c r="AI18" s="92"/>
      <c r="AJ18" s="92"/>
      <c r="AK18" s="92"/>
      <c r="AL18" s="92"/>
      <c r="AM18" s="92"/>
      <c r="AN18" s="92"/>
      <c r="AO18" s="71"/>
      <c r="AP18" s="71"/>
      <c r="AQ18" s="89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29" customFormat="1" ht="46.5" customHeight="1">
      <c r="A19" s="28"/>
      <c r="B19" s="49"/>
      <c r="C19" s="50" t="s">
        <v>20</v>
      </c>
      <c r="D19" s="51"/>
      <c r="E19" s="59" t="e">
        <f>SUM(F19:N19)</f>
        <v>#REF!</v>
      </c>
      <c r="F19" s="52" t="e">
        <f>F7+F8+#REF!+F9</f>
        <v>#REF!</v>
      </c>
      <c r="G19" s="52" t="e">
        <f>G7+G8+#REF!+G9</f>
        <v>#REF!</v>
      </c>
      <c r="H19" s="52" t="e">
        <f>H7+H8+#REF!+H9</f>
        <v>#REF!</v>
      </c>
      <c r="I19" s="52" t="e">
        <f>I7+I8+#REF!+I9</f>
        <v>#REF!</v>
      </c>
      <c r="J19" s="52" t="e">
        <f>J7+J8+#REF!+J9</f>
        <v>#REF!</v>
      </c>
      <c r="K19" s="52" t="e">
        <f>K7+K8+#REF!+K9</f>
        <v>#REF!</v>
      </c>
      <c r="L19" s="52" t="e">
        <f>L7+L8+#REF!+L9</f>
        <v>#REF!</v>
      </c>
      <c r="M19" s="52" t="e">
        <f>M7+M8+#REF!+M9</f>
        <v>#REF!</v>
      </c>
      <c r="N19" s="52" t="e">
        <f>N7+N8+#REF!+N9</f>
        <v>#REF!</v>
      </c>
      <c r="O19" s="52" t="e">
        <f>O7+O8+#REF!</f>
        <v>#REF!</v>
      </c>
      <c r="P19" s="52" t="e">
        <f>P7+P8+#REF!</f>
        <v>#REF!</v>
      </c>
      <c r="Q19" s="52" t="e">
        <f>Q7+Q8+#REF!</f>
        <v>#REF!</v>
      </c>
      <c r="R19" s="52" t="e">
        <f>R7+R8+#REF!</f>
        <v>#REF!</v>
      </c>
      <c r="S19" s="52" t="e">
        <f>S7+S8+#REF!</f>
        <v>#REF!</v>
      </c>
      <c r="T19" s="52" t="e">
        <f>T7+T8+#REF!</f>
        <v>#REF!</v>
      </c>
      <c r="U19" s="59" t="e">
        <f>SUM(V19:AD19)</f>
        <v>#REF!</v>
      </c>
      <c r="V19" s="52" t="e">
        <f>V7+V8+#REF!+V9</f>
        <v>#REF!</v>
      </c>
      <c r="W19" s="52" t="e">
        <f>W7+W8+#REF!+W9</f>
        <v>#REF!</v>
      </c>
      <c r="X19" s="52" t="e">
        <f>X7+X8+#REF!+X9</f>
        <v>#REF!</v>
      </c>
      <c r="Y19" s="52" t="e">
        <f>Y7+Y8+#REF!+Y9</f>
        <v>#REF!</v>
      </c>
      <c r="Z19" s="52" t="e">
        <f>Z7+Z8+#REF!+Z9</f>
        <v>#REF!</v>
      </c>
      <c r="AA19" s="52" t="e">
        <f>AA7+AA8+#REF!+AA9</f>
        <v>#REF!</v>
      </c>
      <c r="AB19" s="52" t="e">
        <f>AB7+AB8+#REF!+AB9</f>
        <v>#REF!</v>
      </c>
      <c r="AC19" s="52" t="e">
        <f>AC7+AC8+#REF!+AC9</f>
        <v>#REF!</v>
      </c>
      <c r="AD19" s="52" t="e">
        <f>AD7+AD8+#REF!+AD9</f>
        <v>#REF!</v>
      </c>
      <c r="AE19" s="52">
        <f>SUM(AF19:AN19)</f>
        <v>26690400</v>
      </c>
      <c r="AF19" s="52">
        <f>AF7+AF8+AF9</f>
        <v>3247160</v>
      </c>
      <c r="AG19" s="52">
        <f t="shared" ref="AG19:AN19" si="3">AG7+AG8+AG9</f>
        <v>3290170</v>
      </c>
      <c r="AH19" s="52">
        <f t="shared" si="3"/>
        <v>2514710</v>
      </c>
      <c r="AI19" s="52">
        <f t="shared" si="3"/>
        <v>2213040</v>
      </c>
      <c r="AJ19" s="52">
        <f t="shared" si="3"/>
        <v>2732710</v>
      </c>
      <c r="AK19" s="52">
        <f t="shared" si="3"/>
        <v>3674820</v>
      </c>
      <c r="AL19" s="52">
        <f>AL7+AL8+AL9</f>
        <v>2101590</v>
      </c>
      <c r="AM19" s="52">
        <f t="shared" si="3"/>
        <v>4213800</v>
      </c>
      <c r="AN19" s="52">
        <f t="shared" si="3"/>
        <v>2702400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200000000000003" hidden="1" customHeight="1">
      <c r="B20" s="84"/>
      <c r="C20" s="26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200000000000003" hidden="1" customHeight="1">
      <c r="B21" s="84"/>
      <c r="C21" s="26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88">
        <f>AE21*AF20*12-AF23</f>
        <v>273310.63199999998</v>
      </c>
      <c r="AG21" s="88">
        <f>AE21*AG20*12-AG23</f>
        <v>387654.87600000005</v>
      </c>
      <c r="AH21" s="88">
        <f>AH20*AE21*12-AH23</f>
        <v>175699.69199999998</v>
      </c>
      <c r="AI21" s="88">
        <f>AE21*AI20*12-AI23</f>
        <v>180347.83200000002</v>
      </c>
      <c r="AJ21" s="88">
        <f>AE21*AJ20*12-AJ23</f>
        <v>299340.21600000001</v>
      </c>
      <c r="AK21" s="88">
        <f>AE21*12*AK20-AK23</f>
        <v>298410.58799999999</v>
      </c>
      <c r="AL21" s="88">
        <f>AE21*AL20*12-AL23</f>
        <v>190573.74</v>
      </c>
      <c r="AM21" s="88">
        <f>AE21*AM20*12-AM23</f>
        <v>283536.54000000004</v>
      </c>
      <c r="AN21" s="88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6" hidden="1">
      <c r="B22" s="84"/>
      <c r="C22" s="26" t="s">
        <v>26</v>
      </c>
      <c r="D22" s="8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200000000000003" hidden="1" customHeight="1">
      <c r="B23" s="84"/>
      <c r="C23" s="26"/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6" hidden="1">
      <c r="B25" s="58"/>
      <c r="C25" s="3"/>
      <c r="AE25" s="75">
        <f t="shared" ref="AE25" si="4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58"/>
      <c r="C27" s="3"/>
    </row>
    <row r="28" spans="1:145">
      <c r="B28" s="58"/>
      <c r="C28" s="3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2021</vt:lpstr>
      <vt:lpstr>2022</vt:lpstr>
      <vt:lpstr>2023</vt:lpstr>
      <vt:lpstr>Лист1</vt:lpstr>
      <vt:lpstr>'2021'!Область_печати</vt:lpstr>
      <vt:lpstr>'2022'!Область_печати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2020-12-18T07:37:51Z</dcterms:modified>
</cp:coreProperties>
</file>