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43" firstSheet="1" activeTab="2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'2020г'!$A$14:$E$79</definedName>
    <definedName name="_xlnm._FilterDatabase" localSheetId="2" hidden="1">'2021-2022гг'!$A$14:$H$79</definedName>
    <definedName name="_xlnm.Print_Area" localSheetId="1">'2020г'!$A$1:$E$79</definedName>
    <definedName name="_xlnm.Print_Area" localSheetId="2">'2021-2022гг'!$A$1:$H$79</definedName>
  </definedNames>
  <calcPr calcId="124519"/>
</workbook>
</file>

<file path=xl/calcChain.xml><?xml version="1.0" encoding="utf-8"?>
<calcChain xmlns="http://schemas.openxmlformats.org/spreadsheetml/2006/main">
  <c r="E27" i="3"/>
  <c r="D28"/>
  <c r="G28"/>
  <c r="D29"/>
  <c r="G29"/>
  <c r="D31"/>
  <c r="G31"/>
  <c r="D32"/>
  <c r="G32"/>
  <c r="E51" i="2"/>
  <c r="E50"/>
  <c r="C74" i="3"/>
  <c r="C72"/>
  <c r="C69"/>
  <c r="C64"/>
  <c r="C58"/>
  <c r="C56"/>
  <c r="C55" s="1"/>
  <c r="C51"/>
  <c r="C50"/>
  <c r="C46"/>
  <c r="C41"/>
  <c r="C33"/>
  <c r="C27"/>
  <c r="C24"/>
  <c r="C15"/>
  <c r="C74" i="2"/>
  <c r="C72"/>
  <c r="C69"/>
  <c r="C64"/>
  <c r="C58"/>
  <c r="C56"/>
  <c r="C55"/>
  <c r="C51"/>
  <c r="C48"/>
  <c r="C46"/>
  <c r="C41"/>
  <c r="C33"/>
  <c r="C27"/>
  <c r="C24"/>
  <c r="C20"/>
  <c r="C15" s="1"/>
  <c r="C48" i="3" l="1"/>
  <c r="C79" s="1"/>
  <c r="F74"/>
  <c r="F72"/>
  <c r="F69"/>
  <c r="F64"/>
  <c r="F58"/>
  <c r="F55"/>
  <c r="F48"/>
  <c r="F46"/>
  <c r="F41"/>
  <c r="F33"/>
  <c r="F27"/>
  <c r="F24"/>
  <c r="F15"/>
  <c r="D56"/>
  <c r="F79" l="1"/>
  <c r="C83"/>
  <c r="C79" i="2"/>
  <c r="C83" s="1"/>
  <c r="D44"/>
  <c r="D25" i="3" l="1"/>
  <c r="D51"/>
  <c r="E64" i="2"/>
  <c r="D16" i="3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E74" i="3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27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83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E79" i="2"/>
  <c r="H48" i="3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0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<sst xmlns="http://schemas.openxmlformats.org/spreadsheetml/2006/main" count="441" uniqueCount="164">
  <si>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</si>
  <si>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</si>
  <si>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</si>
  <si>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</si>
  <si>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</si>
  <si>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</si>
  <si>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</si>
  <si>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</si>
  <si>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</si>
  <si>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</si>
  <si>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</si>
  <si>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</si>
  <si>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</si>
  <si>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</si>
  <si>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</si>
  <si>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</si>
  <si>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</si>
  <si>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</si>
  <si>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</si>
  <si>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</si>
  <si>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</si>
  <si>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</si>
  <si>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</si>
  <si>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</si>
  <si>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</si>
  <si>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</si>
  <si>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</si>
  <si>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</si>
  <si>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</si>
  <si>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</si>
  <si>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</si>
  <si>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</si>
  <si>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</si>
  <si>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</si>
  <si>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</si>
  <si>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</si>
  <si>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</si>
  <si>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</si>
  <si>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</si>
  <si>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</si>
  <si>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</si>
  <si>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</si>
  <si>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</si>
  <si>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</si>
  <si>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</si>
  <si>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</si>
  <si>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</si>
  <si>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</si>
  <si>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</si>
  <si>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</si>
  <si>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</si>
  <si>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</si>
  <si>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</si>
  <si>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</si>
  <si>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</si>
  <si>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</si>
  <si>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</si>
  <si>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</si>
  <si>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</si>
  <si>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</si>
  <si>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</si>
  <si>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</si>
  <si>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</si>
  <si>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</si>
  <si>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</si>
  <si>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</si>
  <si>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</si>
  <si>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</si>
  <si>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</si>
  <si>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</si>
  <si>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</si>
  <si>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</si>
  <si>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</si>
  <si>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</si>
  <si>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</si>
  <si>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</si>
  <si>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</si>
  <si>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</si>
  <si>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</si>
  <si>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</si>
  <si>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</si>
  <si>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</si>
  <si>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</si>
  <si>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</si>
  <si>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</si>
  <si>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</si>
  <si>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</si>
  <si>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</si>
  <si>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</si>
  <si>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</si>
  <si>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</si>
  <si>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</si>
  <si>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</si>
  <si>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</si>
  <si>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</si>
  <si>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</si>
  <si>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</si>
  <si>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</si>
  <si>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</si>
  <si>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</si>
  <si>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</si>
  <si>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</si>
  <si>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</si>
  <si>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</si>
  <si>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</si>
  <si>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</si>
  <si>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</si>
  <si>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</si>
  <si>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</si>
  <si>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</si>
  <si>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</si>
  <si>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</si>
  <si>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</si>
  <si>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</si>
  <si>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</si>
  <si>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</si>
  <si>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</si>
  <si>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</si>
  <si>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</si>
  <si>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</si>
  <si>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</si>
  <si>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</si>
  <si>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</si>
  <si>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</si>
  <si>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</si>
  <si>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</si>
  <si>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</si>
  <si>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</si>
  <si>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</si>
  <si>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</si>
  <si>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</si>
  <si>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</si>
  <si>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</si>
  <si>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</si>
  <si>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</si>
  <si>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</si>
  <si>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</si>
  <si>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</si>
  <si>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</si>
  <si>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</si>
  <si>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</si>
  <si>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</si>
  <si>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</si>
  <si>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</si>
  <si>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</si>
  <si>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</si>
  <si>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</si>
  <si>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</si>
  <si>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</si>
  <si>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</si>
  <si>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</si>
  <si>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</si>
  <si>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</si>
  <si>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Приложение 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</si>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</sst>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1" t="s">
        <v>144</v>
      </c>
      <c r="C1" s="31"/>
      <c r="D1" s="31"/>
      <c r="E1" s="31"/>
    </row>
    <row r="2" spans="1:6" ht="13.8">
      <c r="B2" s="31" t="s">
        <v>125</v>
      </c>
      <c r="C2" s="31"/>
      <c r="D2" s="31"/>
      <c r="E2" s="31"/>
    </row>
    <row r="3" spans="1:6" ht="13.8">
      <c r="A3" s="31" t="s">
        <v>126</v>
      </c>
      <c r="B3" s="31"/>
      <c r="C3" s="31"/>
      <c r="D3" s="31"/>
      <c r="E3" s="31"/>
    </row>
    <row r="4" spans="1:6" ht="13.8">
      <c r="A4" s="31" t="s">
        <v>141</v>
      </c>
      <c r="B4" s="31"/>
      <c r="C4" s="31"/>
      <c r="D4" s="31"/>
      <c r="E4" s="31"/>
    </row>
    <row r="5" spans="1:6" ht="13.8">
      <c r="B5" s="18"/>
      <c r="C5" s="31" t="s">
        <v>140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3.8">
      <c r="B7" s="31" t="s">
        <v>138</v>
      </c>
      <c r="C7" s="31"/>
      <c r="D7" s="31"/>
      <c r="E7" s="31"/>
    </row>
    <row r="8" spans="1:6" ht="13.8">
      <c r="B8" s="31" t="s">
        <v>142</v>
      </c>
      <c r="C8" s="31"/>
      <c r="D8" s="31"/>
      <c r="E8" s="31"/>
    </row>
    <row r="9" spans="1:6" ht="13.8">
      <c r="A9" s="31" t="s">
        <v>139</v>
      </c>
      <c r="B9" s="31"/>
      <c r="C9" s="31"/>
      <c r="D9" s="31"/>
      <c r="E9" s="31"/>
    </row>
    <row r="10" spans="1:6" ht="13.8">
      <c r="B10" s="31" t="s">
        <v>140</v>
      </c>
      <c r="C10" s="31"/>
      <c r="D10" s="31"/>
      <c r="E10" s="31"/>
    </row>
    <row r="11" spans="1:6" ht="67.5" customHeight="1">
      <c r="A11" s="29" t="s">
        <v>143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0.399999999999999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0.399999999999999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20.399999999999999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0.399999999999999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0.399999999999999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0.399999999999999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0.399999999999999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view="pageBreakPreview" topLeftCell="A19" zoomScaleSheetLayoutView="100" workbookViewId="0">
      <selection activeCell="E53" sqref="E53"/>
    </sheetView>
  </sheetViews>
  <sheetFormatPr defaultColWidth="9.109375" defaultRowHeight="14.25" customHeight="1"/>
  <cols>
    <col min="1" max="1" width="43.88671875" style="1" customWidth="1"/>
    <col min="2" max="2" width="10" style="2" customWidth="1"/>
    <col min="3" max="3" width="19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4.25" hidden="1" customHeight="1">
      <c r="B1" s="31" t="s">
        <v>153</v>
      </c>
      <c r="C1" s="31"/>
      <c r="D1" s="31"/>
      <c r="E1" s="31"/>
    </row>
    <row r="2" spans="1:5" ht="14.25" hidden="1" customHeight="1">
      <c r="A2" s="31" t="s">
        <v>152</v>
      </c>
      <c r="B2" s="31"/>
      <c r="C2" s="31"/>
      <c r="D2" s="31"/>
      <c r="E2" s="31"/>
    </row>
    <row r="3" spans="1:5" ht="14.25" hidden="1" customHeight="1">
      <c r="B3" s="31" t="s">
        <v>126</v>
      </c>
      <c r="C3" s="31"/>
      <c r="D3" s="31"/>
      <c r="E3" s="31"/>
    </row>
    <row r="4" spans="1:5" ht="14.25" hidden="1" customHeight="1">
      <c r="A4" s="31" t="s">
        <v>154</v>
      </c>
      <c r="B4" s="31"/>
      <c r="C4" s="31"/>
      <c r="D4" s="31"/>
      <c r="E4" s="31"/>
    </row>
    <row r="5" spans="1:5" ht="14.25" hidden="1" customHeight="1">
      <c r="B5" s="26"/>
      <c r="C5" s="26"/>
      <c r="D5" s="26"/>
      <c r="E5" s="28" t="s">
        <v>155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138</v>
      </c>
      <c r="B7" s="31"/>
      <c r="C7" s="31"/>
      <c r="D7" s="31"/>
      <c r="E7" s="31"/>
    </row>
    <row r="8" spans="1:5" ht="14.25" customHeight="1">
      <c r="A8" s="31" t="s">
        <v>148</v>
      </c>
      <c r="B8" s="31"/>
      <c r="C8" s="31"/>
      <c r="D8" s="31"/>
      <c r="E8" s="31"/>
    </row>
    <row r="9" spans="1:5" ht="14.25" customHeight="1">
      <c r="A9" s="31" t="s">
        <v>156</v>
      </c>
      <c r="B9" s="31"/>
      <c r="C9" s="31"/>
      <c r="D9" s="31"/>
      <c r="E9" s="31"/>
    </row>
    <row r="10" spans="1:5" ht="14.25" customHeight="1">
      <c r="A10" s="34" t="s">
        <v>159</v>
      </c>
      <c r="B10" s="34"/>
      <c r="C10" s="34"/>
      <c r="D10" s="34"/>
      <c r="E10" s="34"/>
    </row>
    <row r="11" spans="1:5" ht="46.5" customHeight="1">
      <c r="A11" s="33" t="s">
        <v>160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28.5" customHeight="1">
      <c r="A13" s="3" t="s">
        <v>0</v>
      </c>
      <c r="B13" s="3" t="s">
        <v>1</v>
      </c>
      <c r="C13" s="3" t="s">
        <v>145</v>
      </c>
      <c r="D13" s="3" t="s">
        <v>2</v>
      </c>
      <c r="E13" s="3" t="s">
        <v>146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21619240.600000001</v>
      </c>
      <c r="E15" s="20">
        <f>E16+E17+E18+E20+E21+E22+E23+E19</f>
        <v>63638482.600000001</v>
      </c>
    </row>
    <row r="16" spans="1:5" ht="14.25" customHeight="1">
      <c r="A16" s="21" t="s">
        <v>5</v>
      </c>
      <c r="B16" s="22" t="s">
        <v>6</v>
      </c>
      <c r="C16" s="23">
        <v>1419180</v>
      </c>
      <c r="D16" s="23">
        <f>E16-C16</f>
        <v>58480</v>
      </c>
      <c r="E16" s="23">
        <v>1477660</v>
      </c>
    </row>
    <row r="17" spans="1:5" ht="14.25" customHeight="1">
      <c r="A17" s="21" t="s">
        <v>7</v>
      </c>
      <c r="B17" s="22" t="s">
        <v>8</v>
      </c>
      <c r="C17" s="23">
        <v>839660</v>
      </c>
      <c r="D17" s="23">
        <f t="shared" ref="D17:D23" si="0">E17-C17</f>
        <v>620950</v>
      </c>
      <c r="E17" s="23">
        <v>1460610</v>
      </c>
    </row>
    <row r="18" spans="1:5" ht="14.25" customHeight="1">
      <c r="A18" s="21" t="s">
        <v>9</v>
      </c>
      <c r="B18" s="22" t="s">
        <v>10</v>
      </c>
      <c r="C18" s="23">
        <v>16770884</v>
      </c>
      <c r="D18" s="23">
        <f t="shared" si="0"/>
        <v>1593316</v>
      </c>
      <c r="E18" s="23">
        <v>18364200</v>
      </c>
    </row>
    <row r="19" spans="1:5" ht="14.25" customHeight="1">
      <c r="A19" s="21" t="s">
        <v>129</v>
      </c>
      <c r="B19" s="22" t="s">
        <v>128</v>
      </c>
      <c r="C19" s="23">
        <v>10900</v>
      </c>
      <c r="D19" s="23">
        <f t="shared" si="0"/>
        <v>-100</v>
      </c>
      <c r="E19" s="23">
        <v>10800</v>
      </c>
    </row>
    <row r="20" spans="1:5" ht="14.2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2169540</v>
      </c>
      <c r="E20" s="23">
        <v>8998720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v>1000000</v>
      </c>
      <c r="D22" s="23">
        <f t="shared" si="0"/>
        <v>2800000</v>
      </c>
      <c r="E22" s="23">
        <v>3800000</v>
      </c>
    </row>
    <row r="23" spans="1:5" ht="14.25" customHeight="1">
      <c r="A23" s="21" t="s">
        <v>17</v>
      </c>
      <c r="B23" s="22" t="s">
        <v>18</v>
      </c>
      <c r="C23" s="23">
        <v>15149438</v>
      </c>
      <c r="D23" s="23">
        <f t="shared" si="0"/>
        <v>14377054.600000001</v>
      </c>
      <c r="E23" s="23">
        <v>29526492.600000001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656400</v>
      </c>
      <c r="E27" s="20">
        <f>E28+E29+E30+E31+E32</f>
        <v>4295500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3639100</v>
      </c>
      <c r="D30" s="23">
        <f t="shared" ref="D30:D32" si="1">E30-C30</f>
        <v>656400</v>
      </c>
      <c r="E30" s="23">
        <v>4295500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hidden="1" customHeight="1">
      <c r="A32" s="21" t="s">
        <v>34</v>
      </c>
      <c r="B32" s="22" t="s">
        <v>35</v>
      </c>
      <c r="C32" s="23">
        <v>0</v>
      </c>
      <c r="D32" s="23">
        <f t="shared" si="1"/>
        <v>0</v>
      </c>
      <c r="E32" s="23"/>
    </row>
    <row r="33" spans="1:5" ht="14.2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833400</v>
      </c>
      <c r="E33" s="20">
        <f>E34+E35+E36+E37+E38+E39+E40</f>
        <v>10799600</v>
      </c>
    </row>
    <row r="34" spans="1:5" ht="14.25" customHeight="1">
      <c r="A34" s="21" t="s">
        <v>38</v>
      </c>
      <c r="B34" s="22" t="s">
        <v>39</v>
      </c>
      <c r="C34" s="23">
        <v>1607100</v>
      </c>
      <c r="D34" s="23">
        <f t="shared" ref="D34:D40" si="2">E34-C34</f>
        <v>-560100</v>
      </c>
      <c r="E34" s="23">
        <v>1047000</v>
      </c>
    </row>
    <row r="35" spans="1:5" ht="14.25" hidden="1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/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</row>
    <row r="38" spans="1:5" ht="14.25" customHeight="1">
      <c r="A38" s="21" t="s">
        <v>46</v>
      </c>
      <c r="B38" s="22" t="s">
        <v>47</v>
      </c>
      <c r="C38" s="23">
        <v>8359100</v>
      </c>
      <c r="D38" s="23">
        <f t="shared" si="2"/>
        <v>781700</v>
      </c>
      <c r="E38" s="23">
        <v>9140800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/>
      <c r="D40" s="23">
        <f t="shared" si="2"/>
        <v>611800</v>
      </c>
      <c r="E40" s="23">
        <v>611800</v>
      </c>
    </row>
    <row r="41" spans="1:5" ht="14.2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643841.41000000015</v>
      </c>
      <c r="E41" s="20">
        <f>E42+E43+E44+E45</f>
        <v>3969041.41</v>
      </c>
    </row>
    <row r="42" spans="1:5" ht="12" hidden="1" customHeight="1">
      <c r="A42" s="21" t="s">
        <v>54</v>
      </c>
      <c r="B42" s="22" t="s">
        <v>55</v>
      </c>
      <c r="C42" s="23"/>
      <c r="D42" s="23">
        <f t="shared" ref="D42:D44" si="3">E42-C42</f>
        <v>0</v>
      </c>
      <c r="E42" s="23"/>
    </row>
    <row r="43" spans="1:5" ht="10.5" customHeight="1">
      <c r="A43" s="21" t="s">
        <v>56</v>
      </c>
      <c r="B43" s="22" t="s">
        <v>57</v>
      </c>
      <c r="C43" s="23">
        <v>3325200</v>
      </c>
      <c r="D43" s="23">
        <f t="shared" si="3"/>
        <v>363841.41000000015</v>
      </c>
      <c r="E43" s="23">
        <v>3689041.41</v>
      </c>
    </row>
    <row r="44" spans="1:5" ht="14.25" customHeight="1">
      <c r="A44" s="21" t="s">
        <v>58</v>
      </c>
      <c r="B44" s="22" t="s">
        <v>59</v>
      </c>
      <c r="C44" s="12"/>
      <c r="D44" s="23">
        <f t="shared" si="3"/>
        <v>280000</v>
      </c>
      <c r="E44" s="11">
        <v>280000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7">
        <f>C47</f>
        <v>0</v>
      </c>
      <c r="D46" s="27"/>
      <c r="E46" s="27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86684239.920000076</v>
      </c>
      <c r="E48" s="20">
        <f>E49+E50+E52+E53+E54+E51</f>
        <v>672652673.92000008</v>
      </c>
    </row>
    <row r="49" spans="1:5" ht="11.25" customHeight="1">
      <c r="A49" s="21" t="s">
        <v>68</v>
      </c>
      <c r="B49" s="22" t="s">
        <v>69</v>
      </c>
      <c r="C49" s="23">
        <v>118410281.81999999</v>
      </c>
      <c r="D49" s="23">
        <f t="shared" ref="D49:D54" si="4">E49-C49</f>
        <v>8811098.1800000072</v>
      </c>
      <c r="E49" s="23">
        <v>127221380</v>
      </c>
    </row>
    <row r="50" spans="1:5" ht="11.25" customHeight="1">
      <c r="A50" s="21" t="s">
        <v>70</v>
      </c>
      <c r="B50" s="22" t="s">
        <v>71</v>
      </c>
      <c r="C50" s="23">
        <v>426826855.18000001</v>
      </c>
      <c r="D50" s="23">
        <f t="shared" si="4"/>
        <v>62313185.74000001</v>
      </c>
      <c r="E50" s="23">
        <f>489168040.92-28000</f>
        <v>489140040.92000002</v>
      </c>
    </row>
    <row r="51" spans="1:5" ht="14.2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4"/>
        <v>7359542</v>
      </c>
      <c r="E51" s="23">
        <f>31073289+28000</f>
        <v>31101289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151</v>
      </c>
      <c r="B53" s="22" t="s">
        <v>75</v>
      </c>
      <c r="C53" s="23">
        <v>1203500</v>
      </c>
      <c r="D53" s="23">
        <v>0</v>
      </c>
      <c r="E53" s="23">
        <v>1719800</v>
      </c>
    </row>
    <row r="54" spans="1:5" ht="14.25" customHeight="1">
      <c r="A54" s="21" t="s">
        <v>76</v>
      </c>
      <c r="B54" s="22" t="s">
        <v>77</v>
      </c>
      <c r="C54" s="23">
        <v>15786050</v>
      </c>
      <c r="D54" s="23">
        <f t="shared" si="4"/>
        <v>7684114</v>
      </c>
      <c r="E54" s="23">
        <v>23470164</v>
      </c>
    </row>
    <row r="55" spans="1:5" ht="14.25" customHeight="1">
      <c r="A55" s="10" t="s">
        <v>78</v>
      </c>
      <c r="B55" s="19" t="s">
        <v>79</v>
      </c>
      <c r="C55" s="20">
        <f>C56+C57</f>
        <v>51939387.579999998</v>
      </c>
      <c r="D55" s="20">
        <f>E55-C55</f>
        <v>5965625.5500000045</v>
      </c>
      <c r="E55" s="20">
        <f>E56+E57</f>
        <v>57905013.130000003</v>
      </c>
    </row>
    <row r="56" spans="1:5" ht="14.25" customHeight="1">
      <c r="A56" s="21" t="s">
        <v>80</v>
      </c>
      <c r="B56" s="22" t="s">
        <v>81</v>
      </c>
      <c r="C56" s="23">
        <f>43926800+1776287.58</f>
        <v>45703087.579999998</v>
      </c>
      <c r="D56" s="23">
        <f t="shared" ref="D56:D57" si="5">E56-C56</f>
        <v>6514355.5500000045</v>
      </c>
      <c r="E56" s="23">
        <v>52217443.130000003</v>
      </c>
    </row>
    <row r="57" spans="1:5" ht="14.25" customHeight="1">
      <c r="A57" s="21" t="s">
        <v>82</v>
      </c>
      <c r="B57" s="22" t="s">
        <v>83</v>
      </c>
      <c r="C57" s="23">
        <v>6236300</v>
      </c>
      <c r="D57" s="23">
        <f t="shared" si="5"/>
        <v>-548730</v>
      </c>
      <c r="E57" s="23">
        <v>5687570</v>
      </c>
    </row>
    <row r="58" spans="1:5" ht="14.2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-923884.37000000104</v>
      </c>
      <c r="E58" s="20">
        <f>E59+E60+E61+E62+E63</f>
        <v>11196315.629999999</v>
      </c>
    </row>
    <row r="59" spans="1:5" ht="14.25" customHeight="1">
      <c r="A59" s="21" t="s">
        <v>133</v>
      </c>
      <c r="B59" s="22" t="s">
        <v>86</v>
      </c>
      <c r="C59" s="23">
        <v>0</v>
      </c>
      <c r="D59" s="23">
        <f t="shared" ref="D59:D62" si="6">E59-C59</f>
        <v>1114152</v>
      </c>
      <c r="E59" s="23">
        <v>1114152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8298000</v>
      </c>
      <c r="D61" s="23">
        <f t="shared" si="6"/>
        <v>-1960236.37</v>
      </c>
      <c r="E61" s="23">
        <v>6337763.6299999999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-77800</v>
      </c>
      <c r="E62" s="23">
        <v>3744400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C65+C66+C67+C68</f>
        <v>0</v>
      </c>
      <c r="D64" s="20">
        <f>E64-C64</f>
        <v>2000000</v>
      </c>
      <c r="E64" s="20">
        <f>E66</f>
        <v>2000000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/>
      <c r="D66" s="23">
        <f t="shared" ref="D66:D67" si="7">E66-C66</f>
        <v>2000000</v>
      </c>
      <c r="E66" s="23">
        <v>2000000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300000</v>
      </c>
      <c r="E69" s="20">
        <f>E70+E71</f>
        <v>2300000</v>
      </c>
    </row>
    <row r="70" spans="1:5" ht="14.25" customHeight="1">
      <c r="A70" s="21" t="s">
        <v>107</v>
      </c>
      <c r="B70" s="22" t="s">
        <v>108</v>
      </c>
      <c r="C70" s="23">
        <v>200000</v>
      </c>
      <c r="D70" s="23">
        <f t="shared" ref="D70:D73" si="8">E70-C70</f>
        <v>50000</v>
      </c>
      <c r="E70" s="23">
        <v>250000</v>
      </c>
    </row>
    <row r="71" spans="1:5" ht="14.25" customHeight="1">
      <c r="A71" s="21" t="s">
        <v>109</v>
      </c>
      <c r="B71" s="22" t="s">
        <v>110</v>
      </c>
      <c r="C71" s="23">
        <v>1800000</v>
      </c>
      <c r="D71" s="23">
        <f t="shared" si="8"/>
        <v>250000</v>
      </c>
      <c r="E71" s="23">
        <v>2050000</v>
      </c>
    </row>
    <row r="72" spans="1:5" ht="21.75" customHeight="1">
      <c r="A72" s="10" t="s">
        <v>111</v>
      </c>
      <c r="B72" s="19" t="s">
        <v>112</v>
      </c>
      <c r="C72" s="27">
        <f>C73</f>
        <v>4500</v>
      </c>
      <c r="D72" s="20">
        <f t="shared" si="8"/>
        <v>-700</v>
      </c>
      <c r="E72" s="20">
        <f>E73</f>
        <v>3800</v>
      </c>
    </row>
    <row r="73" spans="1:5" ht="14.25" customHeight="1">
      <c r="A73" s="21" t="s">
        <v>113</v>
      </c>
      <c r="B73" s="22" t="s">
        <v>114</v>
      </c>
      <c r="C73" s="11">
        <v>4500</v>
      </c>
      <c r="D73" s="23">
        <f t="shared" si="8"/>
        <v>-700</v>
      </c>
      <c r="E73" s="23">
        <v>3800</v>
      </c>
    </row>
    <row r="74" spans="1:5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12096300</v>
      </c>
      <c r="E74" s="20">
        <f>E75+E76+E77</f>
        <v>35866900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-70400</v>
      </c>
      <c r="E75" s="23">
        <v>23700200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/>
      <c r="D77" s="23">
        <f t="shared" si="9"/>
        <v>12166700</v>
      </c>
      <c r="E77" s="23">
        <v>12166700</v>
      </c>
    </row>
    <row r="78" spans="1:5" ht="14.25" hidden="1" customHeight="1">
      <c r="A78" s="21" t="s">
        <v>132</v>
      </c>
      <c r="B78" s="22" t="s">
        <v>123</v>
      </c>
      <c r="C78" s="23">
        <v>6404602</v>
      </c>
      <c r="D78" s="23">
        <f t="shared" si="9"/>
        <v>-6404602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741157465.58000004</v>
      </c>
      <c r="D79" s="20">
        <f t="shared" ref="D79" si="10">D15+D24+D27+D33+D41+D46+D48+D55+D58+D64+D69+D72+D74+D78</f>
        <v>123469861.11000007</v>
      </c>
      <c r="E79" s="20">
        <f>E15+E24+E27+E33+E41+E46+E48+E55+E58+E64+E69+E72+E74+E78</f>
        <v>864627326.69000006</v>
      </c>
    </row>
    <row r="80" spans="1:5" ht="14.25" customHeight="1">
      <c r="A80" s="6"/>
      <c r="B80" s="4"/>
      <c r="C80" s="4"/>
      <c r="D80" s="4"/>
      <c r="E80" s="4"/>
    </row>
    <row r="81" spans="1:5" ht="11.25" customHeight="1">
      <c r="A81" s="6"/>
      <c r="B81" s="4"/>
      <c r="C81" s="7">
        <v>741157465.58000004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>
        <f>C81-C79</f>
        <v>0</v>
      </c>
      <c r="D83" s="7"/>
      <c r="E83" s="7"/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view="pageBreakPreview" topLeftCell="A27" zoomScaleSheetLayoutView="100" workbookViewId="0">
      <selection activeCell="B33" sqref="B33"/>
    </sheetView>
  </sheetViews>
  <sheetFormatPr defaultColWidth="9.109375" defaultRowHeight="15" customHeight="1"/>
  <cols>
    <col min="1" max="1" width="40.5546875" style="1" customWidth="1"/>
    <col min="2" max="2" width="10" style="2" customWidth="1"/>
    <col min="3" max="3" width="16.33203125" style="2" hidden="1" customWidth="1"/>
    <col min="4" max="4" width="14.88671875" style="2" customWidth="1"/>
    <col min="5" max="5" width="13.33203125" style="2" customWidth="1"/>
    <col min="6" max="6" width="15.33203125" style="2" customWidth="1"/>
    <col min="7" max="7" width="14.33203125" style="5" hidden="1" customWidth="1"/>
    <col min="8" max="8" width="15" style="6" hidden="1" customWidth="1"/>
    <col min="9" max="9" width="12.109375" style="6" customWidth="1"/>
    <col min="10" max="16384" width="9.109375" style="6"/>
  </cols>
  <sheetData>
    <row r="1" spans="1:9" ht="15" hidden="1" customHeight="1">
      <c r="B1" s="31" t="s">
        <v>153</v>
      </c>
      <c r="C1" s="31"/>
      <c r="D1" s="31"/>
      <c r="E1" s="31"/>
      <c r="F1" s="31"/>
      <c r="G1" s="31"/>
      <c r="H1" s="31"/>
    </row>
    <row r="2" spans="1:9" ht="15" hidden="1" customHeight="1">
      <c r="B2" s="31" t="s">
        <v>152</v>
      </c>
      <c r="C2" s="31"/>
      <c r="D2" s="31"/>
      <c r="E2" s="31"/>
      <c r="F2" s="31"/>
      <c r="G2" s="31"/>
      <c r="H2" s="31"/>
    </row>
    <row r="3" spans="1:9" ht="15" hidden="1" customHeight="1">
      <c r="B3" s="31" t="s">
        <v>126</v>
      </c>
      <c r="C3" s="31"/>
      <c r="D3" s="31"/>
      <c r="E3" s="31"/>
      <c r="F3" s="31"/>
      <c r="G3" s="31"/>
      <c r="H3" s="31"/>
    </row>
    <row r="4" spans="1:9" ht="15" hidden="1" customHeight="1">
      <c r="B4" s="31" t="s">
        <v>154</v>
      </c>
      <c r="C4" s="31"/>
      <c r="D4" s="31"/>
      <c r="E4" s="31"/>
      <c r="F4" s="31"/>
      <c r="G4" s="31"/>
      <c r="H4" s="31"/>
    </row>
    <row r="5" spans="1:9" ht="15" hidden="1" customHeight="1">
      <c r="B5" s="26"/>
      <c r="C5" s="26"/>
      <c r="D5" s="31" t="s">
        <v>155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163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147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156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157</v>
      </c>
      <c r="B10" s="31"/>
      <c r="C10" s="31"/>
      <c r="D10" s="31"/>
      <c r="E10" s="31"/>
      <c r="F10" s="31"/>
      <c r="G10" s="31"/>
      <c r="H10" s="31"/>
    </row>
    <row r="11" spans="1:9" ht="48" customHeight="1">
      <c r="A11" s="33" t="s">
        <v>158</v>
      </c>
      <c r="B11" s="33"/>
      <c r="C11" s="33"/>
      <c r="D11" s="33"/>
      <c r="E11" s="33"/>
      <c r="F11" s="33"/>
      <c r="G11" s="33"/>
      <c r="H11" s="25"/>
      <c r="I11" s="8"/>
    </row>
    <row r="12" spans="1:9" ht="17.25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35.4" customHeight="1">
      <c r="A13" s="3" t="s">
        <v>0</v>
      </c>
      <c r="B13" s="3" t="s">
        <v>1</v>
      </c>
      <c r="C13" s="3" t="s">
        <v>149</v>
      </c>
      <c r="D13" s="3" t="s">
        <v>2</v>
      </c>
      <c r="E13" s="3" t="s">
        <v>150</v>
      </c>
      <c r="F13" s="3" t="s">
        <v>161</v>
      </c>
      <c r="G13" s="3" t="s">
        <v>2</v>
      </c>
      <c r="H13" s="3" t="s">
        <v>162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>
        <v>5</v>
      </c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41975342</v>
      </c>
      <c r="D15" s="20">
        <f>E15-C15</f>
        <v>11926809</v>
      </c>
      <c r="E15" s="20">
        <f>E16+E17+E18+E20+E21+E22+E23+E19</f>
        <v>53902151</v>
      </c>
      <c r="F15" s="20">
        <f>F16+F17+F18+F20+F21+F22+F23+F19</f>
        <v>53983051</v>
      </c>
      <c r="G15" s="20">
        <f>H15-F15</f>
        <v>-53983051</v>
      </c>
      <c r="H15" s="20">
        <f>H16+H17+H18+H20+H21+H22+H23+H19</f>
        <v>0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58480</v>
      </c>
      <c r="E16" s="23">
        <v>1477660</v>
      </c>
      <c r="F16" s="23">
        <v>1477660</v>
      </c>
      <c r="G16" s="23">
        <f>H16-F16</f>
        <v>-1477660</v>
      </c>
      <c r="H16" s="23"/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248000</v>
      </c>
      <c r="E17" s="23">
        <v>1087660</v>
      </c>
      <c r="F17" s="23">
        <v>1087660</v>
      </c>
      <c r="G17" s="23">
        <f t="shared" ref="G17:G79" si="1">H17-F17</f>
        <v>-1087660</v>
      </c>
      <c r="H17" s="23"/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541116</v>
      </c>
      <c r="E18" s="23">
        <v>17312000</v>
      </c>
      <c r="F18" s="23">
        <v>17312000</v>
      </c>
      <c r="G18" s="23">
        <f t="shared" si="1"/>
        <v>-17312000</v>
      </c>
      <c r="H18" s="23"/>
    </row>
    <row r="19" spans="1:8" ht="15" customHeight="1">
      <c r="A19" s="21" t="s">
        <v>129</v>
      </c>
      <c r="B19" s="22" t="s">
        <v>128</v>
      </c>
      <c r="C19" s="23">
        <v>11400</v>
      </c>
      <c r="D19" s="23">
        <f t="shared" si="0"/>
        <v>100</v>
      </c>
      <c r="E19" s="23">
        <v>11500</v>
      </c>
      <c r="F19" s="23">
        <v>92400</v>
      </c>
      <c r="G19" s="23">
        <f t="shared" si="1"/>
        <v>-92400</v>
      </c>
      <c r="H19" s="23"/>
    </row>
    <row r="20" spans="1:8" ht="15" customHeight="1">
      <c r="A20" s="21" t="s">
        <v>11</v>
      </c>
      <c r="B20" s="22" t="s">
        <v>12</v>
      </c>
      <c r="C20" s="23">
        <v>6829180</v>
      </c>
      <c r="D20" s="23">
        <f t="shared" si="0"/>
        <v>1452640</v>
      </c>
      <c r="E20" s="23">
        <v>8281820</v>
      </c>
      <c r="F20" s="23">
        <v>8281820</v>
      </c>
      <c r="G20" s="23">
        <f t="shared" si="1"/>
        <v>-8281820</v>
      </c>
      <c r="H20" s="23"/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-1000000</v>
      </c>
      <c r="H22" s="23"/>
    </row>
    <row r="23" spans="1:8" ht="15" customHeight="1">
      <c r="A23" s="21" t="s">
        <v>17</v>
      </c>
      <c r="B23" s="22" t="s">
        <v>18</v>
      </c>
      <c r="C23" s="23">
        <v>15105038</v>
      </c>
      <c r="D23" s="23">
        <f t="shared" si="0"/>
        <v>9626473</v>
      </c>
      <c r="E23" s="23">
        <v>24731511</v>
      </c>
      <c r="F23" s="23">
        <v>24731511</v>
      </c>
      <c r="G23" s="23">
        <f t="shared" si="1"/>
        <v>-24731511</v>
      </c>
      <c r="H23" s="23"/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30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178000</v>
      </c>
      <c r="E27" s="20">
        <f>E28+E29+E30+E31+E32</f>
        <v>3817100</v>
      </c>
      <c r="F27" s="20">
        <f>F28+F29+F30+F31+F32</f>
        <v>3817100</v>
      </c>
      <c r="G27" s="20">
        <f t="shared" si="1"/>
        <v>-3817100</v>
      </c>
      <c r="H27" s="20">
        <f>H28+H29+H30+H31+H32</f>
        <v>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178000</v>
      </c>
      <c r="E30" s="23">
        <v>3817100</v>
      </c>
      <c r="F30" s="23">
        <v>3817100</v>
      </c>
      <c r="G30" s="23">
        <f t="shared" si="1"/>
        <v>-3817100</v>
      </c>
      <c r="H30" s="23"/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/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51779600</v>
      </c>
      <c r="D33" s="20">
        <f>E33-C33</f>
        <v>-41617600</v>
      </c>
      <c r="E33" s="20">
        <f>E34+E35+E36+E37+E38+E39+E40</f>
        <v>10162000</v>
      </c>
      <c r="F33" s="20">
        <f>F34+F35+F36+F37+F38+F39+F40</f>
        <v>71863000</v>
      </c>
      <c r="G33" s="20">
        <f t="shared" si="1"/>
        <v>-71863000</v>
      </c>
      <c r="H33" s="20">
        <f>H34+H35+H36+H37+H38+H39+H40</f>
        <v>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-780100</v>
      </c>
      <c r="E34" s="23">
        <v>827000</v>
      </c>
      <c r="F34" s="23">
        <v>827000</v>
      </c>
      <c r="G34" s="23">
        <f t="shared" si="1"/>
        <v>-827000</v>
      </c>
      <c r="H34" s="23"/>
    </row>
    <row r="35" spans="1:8" ht="15" customHeight="1">
      <c r="A35" s="21" t="s">
        <v>40</v>
      </c>
      <c r="B35" s="22" t="s">
        <v>41</v>
      </c>
      <c r="C35" s="23">
        <v>37044000</v>
      </c>
      <c r="D35" s="23">
        <f t="shared" si="2"/>
        <v>-37044000</v>
      </c>
      <c r="E35" s="23">
        <v>0</v>
      </c>
      <c r="F35" s="23">
        <v>61392800</v>
      </c>
      <c r="G35" s="23">
        <f t="shared" si="1"/>
        <v>-61392800</v>
      </c>
      <c r="H35" s="23"/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13128500</v>
      </c>
      <c r="D38" s="23">
        <f t="shared" si="2"/>
        <v>-3855300</v>
      </c>
      <c r="E38" s="23">
        <v>9273200</v>
      </c>
      <c r="F38" s="23">
        <v>9581400</v>
      </c>
      <c r="G38" s="23">
        <f t="shared" si="1"/>
        <v>-9581400</v>
      </c>
      <c r="H38" s="23"/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customHeight="1">
      <c r="A40" s="21" t="s">
        <v>50</v>
      </c>
      <c r="B40" s="22" t="s">
        <v>51</v>
      </c>
      <c r="C40" s="23"/>
      <c r="D40" s="23">
        <f t="shared" si="2"/>
        <v>61800</v>
      </c>
      <c r="E40" s="23">
        <v>61800</v>
      </c>
      <c r="F40" s="23">
        <v>61800</v>
      </c>
      <c r="G40" s="23">
        <f t="shared" si="1"/>
        <v>-61800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3678200</v>
      </c>
      <c r="D41" s="20">
        <f>E41-C41</f>
        <v>-623300</v>
      </c>
      <c r="E41" s="20">
        <f>E42+E43+E44+E45</f>
        <v>3054900</v>
      </c>
      <c r="F41" s="20">
        <f>F42+F43+F44+F45</f>
        <v>3054900</v>
      </c>
      <c r="G41" s="20">
        <f t="shared" si="1"/>
        <v>-3054900</v>
      </c>
      <c r="H41" s="20">
        <f>H42+H43+H44+H45</f>
        <v>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1.4" customHeight="1">
      <c r="A43" s="21" t="s">
        <v>56</v>
      </c>
      <c r="B43" s="22" t="s">
        <v>57</v>
      </c>
      <c r="C43" s="23">
        <v>3678200</v>
      </c>
      <c r="D43" s="23">
        <f t="shared" si="2"/>
        <v>-623300</v>
      </c>
      <c r="E43" s="23">
        <v>3054900</v>
      </c>
      <c r="F43" s="23">
        <v>3054900</v>
      </c>
      <c r="G43" s="23">
        <f t="shared" si="1"/>
        <v>-3054900</v>
      </c>
      <c r="H43" s="23"/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7">
        <f>C47</f>
        <v>0</v>
      </c>
      <c r="D46" s="11">
        <f t="shared" si="2"/>
        <v>0</v>
      </c>
      <c r="E46" s="27">
        <f>E47</f>
        <v>0</v>
      </c>
      <c r="F46" s="27">
        <f>F47</f>
        <v>0</v>
      </c>
      <c r="G46" s="11">
        <f t="shared" si="1"/>
        <v>0</v>
      </c>
      <c r="H46" s="27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1.4" customHeight="1">
      <c r="A48" s="10" t="s">
        <v>66</v>
      </c>
      <c r="B48" s="19" t="s">
        <v>67</v>
      </c>
      <c r="C48" s="20">
        <f>C49+C50+C52+C53+C54+C51</f>
        <v>369377995</v>
      </c>
      <c r="D48" s="20">
        <f>E48-C48</f>
        <v>130755794</v>
      </c>
      <c r="E48" s="20">
        <f>E49+E50+E52+E53+E54+E51</f>
        <v>500133789</v>
      </c>
      <c r="F48" s="20">
        <f>F49+F50+F52+F53+F54+F51</f>
        <v>308309339</v>
      </c>
      <c r="G48" s="20">
        <f t="shared" si="1"/>
        <v>-308309339</v>
      </c>
      <c r="H48" s="20">
        <f>H49+H50+H52+H53+H54+H51</f>
        <v>0</v>
      </c>
    </row>
    <row r="49" spans="1:8" ht="15" customHeight="1">
      <c r="A49" s="21" t="s">
        <v>68</v>
      </c>
      <c r="B49" s="22" t="s">
        <v>69</v>
      </c>
      <c r="C49" s="23">
        <v>103816600</v>
      </c>
      <c r="D49" s="23">
        <f t="shared" si="2"/>
        <v>20363300</v>
      </c>
      <c r="E49" s="23">
        <v>124179900</v>
      </c>
      <c r="F49" s="23">
        <v>104941700</v>
      </c>
      <c r="G49" s="23">
        <f t="shared" si="1"/>
        <v>-104941700</v>
      </c>
      <c r="H49" s="23"/>
    </row>
    <row r="50" spans="1:8" ht="15" customHeight="1">
      <c r="A50" s="21" t="s">
        <v>70</v>
      </c>
      <c r="B50" s="22" t="s">
        <v>71</v>
      </c>
      <c r="C50" s="23">
        <f>227830098-3000000</f>
        <v>224830098</v>
      </c>
      <c r="D50" s="23">
        <f t="shared" si="2"/>
        <v>100550491</v>
      </c>
      <c r="E50" s="23">
        <v>325380589</v>
      </c>
      <c r="F50" s="23">
        <v>152789539</v>
      </c>
      <c r="G50" s="23">
        <f t="shared" si="1"/>
        <v>-152789539</v>
      </c>
      <c r="H50" s="23"/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5510093</v>
      </c>
      <c r="E51" s="23">
        <v>29251840</v>
      </c>
      <c r="F51" s="23">
        <v>29251840</v>
      </c>
      <c r="G51" s="23">
        <f t="shared" si="1"/>
        <v>-29251840</v>
      </c>
      <c r="H51" s="23"/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151</v>
      </c>
      <c r="B53" s="22" t="s">
        <v>75</v>
      </c>
      <c r="C53" s="23">
        <v>1203500</v>
      </c>
      <c r="D53" s="23">
        <f t="shared" si="2"/>
        <v>325800</v>
      </c>
      <c r="E53" s="23">
        <v>1529300</v>
      </c>
      <c r="F53" s="23">
        <v>1534100</v>
      </c>
      <c r="G53" s="23">
        <v>0</v>
      </c>
      <c r="H53" s="23"/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4006110</v>
      </c>
      <c r="E54" s="23">
        <v>19792160</v>
      </c>
      <c r="F54" s="23">
        <v>19792160</v>
      </c>
      <c r="G54" s="23">
        <f t="shared" si="1"/>
        <v>-19792160</v>
      </c>
      <c r="H54" s="23"/>
    </row>
    <row r="55" spans="1:8" ht="15" customHeight="1">
      <c r="A55" s="10" t="s">
        <v>78</v>
      </c>
      <c r="B55" s="19" t="s">
        <v>79</v>
      </c>
      <c r="C55" s="20">
        <f>C56+C57</f>
        <v>51939387.579999998</v>
      </c>
      <c r="D55" s="20">
        <f>E55-C55</f>
        <v>4367022.4200000018</v>
      </c>
      <c r="E55" s="20">
        <f>E56+E57</f>
        <v>56306410</v>
      </c>
      <c r="F55" s="20">
        <f>F56+F57</f>
        <v>56422910</v>
      </c>
      <c r="G55" s="20">
        <f t="shared" si="1"/>
        <v>-56422910</v>
      </c>
      <c r="H55" s="20">
        <f>H56+H57</f>
        <v>0</v>
      </c>
    </row>
    <row r="56" spans="1:8" ht="15" customHeight="1">
      <c r="A56" s="21" t="s">
        <v>80</v>
      </c>
      <c r="B56" s="22" t="s">
        <v>81</v>
      </c>
      <c r="C56" s="23">
        <f>43926800+1776287.58</f>
        <v>45703087.579999998</v>
      </c>
      <c r="D56" s="23">
        <f>E56-C56</f>
        <v>4953912.4200000018</v>
      </c>
      <c r="E56" s="23">
        <v>50657000</v>
      </c>
      <c r="F56" s="23">
        <v>50773500</v>
      </c>
      <c r="G56" s="23">
        <f t="shared" si="1"/>
        <v>-50773500</v>
      </c>
      <c r="H56" s="23"/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-586890</v>
      </c>
      <c r="E57" s="23">
        <v>5649410</v>
      </c>
      <c r="F57" s="23">
        <v>5649410</v>
      </c>
      <c r="G57" s="23">
        <f t="shared" si="1"/>
        <v>-5649410</v>
      </c>
      <c r="H57" s="23"/>
    </row>
    <row r="58" spans="1:8" ht="15" customHeight="1">
      <c r="A58" s="10" t="s">
        <v>84</v>
      </c>
      <c r="B58" s="19" t="s">
        <v>85</v>
      </c>
      <c r="C58" s="20">
        <f>C59+C60+C61+C62+C63</f>
        <v>12863700</v>
      </c>
      <c r="D58" s="20">
        <f>E58-C58</f>
        <v>-4284400</v>
      </c>
      <c r="E58" s="20">
        <f>E59+E60+E61+E62+E63</f>
        <v>8579300</v>
      </c>
      <c r="F58" s="20">
        <f>F59+F60+F61+F62+F63</f>
        <v>15879700</v>
      </c>
      <c r="G58" s="20">
        <f t="shared" si="1"/>
        <v>-15879700</v>
      </c>
      <c r="H58" s="20">
        <f>H59+H60+H61+H62+H63</f>
        <v>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9041500</v>
      </c>
      <c r="D61" s="23">
        <f t="shared" si="3"/>
        <v>-4206600</v>
      </c>
      <c r="E61" s="23">
        <v>4834900</v>
      </c>
      <c r="F61" s="23">
        <v>12135300</v>
      </c>
      <c r="G61" s="23">
        <f t="shared" si="1"/>
        <v>-12135300</v>
      </c>
      <c r="H61" s="23"/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-77800</v>
      </c>
      <c r="E62" s="23">
        <v>3744400</v>
      </c>
      <c r="F62" s="23">
        <v>3744400</v>
      </c>
      <c r="G62" s="23">
        <f t="shared" si="1"/>
        <v>-3744400</v>
      </c>
      <c r="H62" s="23"/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300000</v>
      </c>
      <c r="E69" s="20">
        <f>E70+E71</f>
        <v>2300000</v>
      </c>
      <c r="F69" s="20">
        <f>F70+F71</f>
        <v>2300000</v>
      </c>
      <c r="G69" s="20">
        <f t="shared" si="1"/>
        <v>-2300000</v>
      </c>
      <c r="H69" s="20">
        <f>H70+H71</f>
        <v>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50000</v>
      </c>
      <c r="E70" s="23">
        <v>250000</v>
      </c>
      <c r="F70" s="23">
        <v>250000</v>
      </c>
      <c r="G70" s="23">
        <f t="shared" si="1"/>
        <v>-250000</v>
      </c>
      <c r="H70" s="23"/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250000</v>
      </c>
      <c r="E71" s="23">
        <v>2050000</v>
      </c>
      <c r="F71" s="23">
        <v>2050000</v>
      </c>
      <c r="G71" s="23">
        <f t="shared" si="1"/>
        <v>-2050000</v>
      </c>
      <c r="H71" s="23"/>
    </row>
    <row r="72" spans="1:8" ht="21" customHeight="1">
      <c r="A72" s="10" t="s">
        <v>111</v>
      </c>
      <c r="B72" s="19" t="s">
        <v>112</v>
      </c>
      <c r="C72" s="27">
        <f>C73</f>
        <v>3000</v>
      </c>
      <c r="D72" s="11">
        <f t="shared" si="3"/>
        <v>-550</v>
      </c>
      <c r="E72" s="27">
        <f>E73</f>
        <v>2450</v>
      </c>
      <c r="F72" s="27">
        <f>F73</f>
        <v>0</v>
      </c>
      <c r="G72" s="11">
        <f t="shared" si="1"/>
        <v>0</v>
      </c>
      <c r="H72" s="27">
        <f>H73</f>
        <v>0</v>
      </c>
    </row>
    <row r="73" spans="1:8" ht="15" customHeight="1">
      <c r="A73" s="21" t="s">
        <v>113</v>
      </c>
      <c r="B73" s="22" t="s">
        <v>114</v>
      </c>
      <c r="C73" s="11">
        <v>3000</v>
      </c>
      <c r="D73" s="11">
        <f t="shared" si="3"/>
        <v>-550</v>
      </c>
      <c r="E73" s="11">
        <v>2450</v>
      </c>
      <c r="F73" s="11">
        <v>0</v>
      </c>
      <c r="G73" s="11">
        <f t="shared" si="1"/>
        <v>0</v>
      </c>
      <c r="H73" s="11"/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-70400</v>
      </c>
      <c r="E74" s="20">
        <f>E75+E76+E77</f>
        <v>23700200</v>
      </c>
      <c r="F74" s="20">
        <f>F75+F76+F77</f>
        <v>23700200</v>
      </c>
      <c r="G74" s="20">
        <f t="shared" si="1"/>
        <v>-23700200</v>
      </c>
      <c r="H74" s="20">
        <f>H75+H76+H77</f>
        <v>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-70400</v>
      </c>
      <c r="E75" s="23">
        <v>23700200</v>
      </c>
      <c r="F75" s="23">
        <v>23700200</v>
      </c>
      <c r="G75" s="23">
        <f t="shared" si="1"/>
        <v>-23700200</v>
      </c>
      <c r="H75" s="23"/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customHeight="1">
      <c r="A77" s="21" t="s">
        <v>120</v>
      </c>
      <c r="B77" s="22" t="s">
        <v>121</v>
      </c>
      <c r="C77" s="23"/>
      <c r="D77" s="23">
        <f t="shared" si="3"/>
        <v>0</v>
      </c>
      <c r="E77" s="23">
        <v>0</v>
      </c>
      <c r="F77" s="23">
        <v>0</v>
      </c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13030308</v>
      </c>
      <c r="D78" s="23">
        <f t="shared" si="3"/>
        <v>3943692</v>
      </c>
      <c r="E78" s="23">
        <v>16974000</v>
      </c>
      <c r="F78" s="23">
        <v>28390000</v>
      </c>
      <c r="G78" s="23">
        <f t="shared" si="1"/>
        <v>-28390000</v>
      </c>
      <c r="H78" s="23"/>
    </row>
    <row r="79" spans="1:8" ht="15" customHeight="1">
      <c r="A79" s="14" t="s">
        <v>122</v>
      </c>
      <c r="B79" s="15"/>
      <c r="C79" s="20">
        <f>C15+C24+C27+C33+C41+C46+C48+C55+C58+C64+C69+C72+C74+C78</f>
        <v>574057232.57999992</v>
      </c>
      <c r="D79" s="20">
        <f>E79-C79</f>
        <v>104875067.42000008</v>
      </c>
      <c r="E79" s="20">
        <f>E15+E24+E27+E33+E41+E46+E48+E55+E58+E64+E69+E72+E74+E78</f>
        <v>678932300</v>
      </c>
      <c r="F79" s="20">
        <f>F15+F24+F27+F33+F41+F46+F48+F55+F58+F64+F69+F72+F74+F78</f>
        <v>567720200</v>
      </c>
      <c r="G79" s="20">
        <f t="shared" si="1"/>
        <v>-567720200</v>
      </c>
      <c r="H79" s="20">
        <f>H15+H24+H27+H33+H41+H46+H48+H55+H58+H64+H69+H72+H74+H78</f>
        <v>0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8" customHeight="1">
      <c r="A81" s="6"/>
      <c r="B81" s="4"/>
      <c r="C81" s="7">
        <v>574057232.58000004</v>
      </c>
      <c r="D81" s="7"/>
      <c r="E81" s="7"/>
      <c r="F81" s="7"/>
      <c r="G81" s="17"/>
      <c r="H81" s="17"/>
    </row>
    <row r="82" spans="1:8" ht="15" customHeight="1">
      <c r="A82" s="6"/>
      <c r="B82" s="4"/>
      <c r="C82" s="7"/>
      <c r="D82" s="7"/>
      <c r="E82" s="7"/>
      <c r="F82" s="7"/>
      <c r="G82" s="17"/>
      <c r="H82" s="17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678932300</v>
      </c>
      <c r="F83" s="7">
        <f>F79-F81</f>
        <v>567720200</v>
      </c>
      <c r="G83" s="6"/>
      <c r="H83" s="7">
        <f>H79-H81</f>
        <v>0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2019-12-10T08:49:52Z</dcterms:modified>
</cp:coreProperties>
</file>