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9090" windowHeight="11640" firstSheet="1" activeTab="1"/>
  </bookViews>
  <sheets>
    <sheet name="2013." sheetId="1" state="hidden" r:id="rId1"/>
    <sheet name="2013" sheetId="2" r:id="rId2"/>
    <sheet name="2012-2013" sheetId="3" state="hidden" r:id="rId3"/>
  </sheets>
  <definedNames>
    <definedName name="_xlnm._FilterDatabase" localSheetId="1" hidden="1">'2013'!$C$14:$C$1322</definedName>
    <definedName name="_xlnm.Print_Area" localSheetId="2">'2012-2013'!$A$1:$L$787</definedName>
    <definedName name="_xlnm.Print_Area" localSheetId="1">'2013'!$A$1:$H$1322</definedName>
    <definedName name="_xlnm.Print_Area" localSheetId="0">'2013.'!$A$1:$H$1317</definedName>
  </definedNames>
  <calcPr fullCalcOnLoad="1"/>
</workbook>
</file>

<file path=xl/comments3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<sst xmlns="http://schemas.openxmlformats.org/spreadsheetml/2006/main" count="14837" uniqueCount="825">
  <si>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</si>
  <si>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</si>
  <si>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</si>
  <si>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</si>
  <si>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</si>
  <si>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</si>
  <si>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</si>
  <si>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</si>
  <si>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</si>
  <si>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</si>
  <si>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</si>
  <si>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</si>
  <si>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</si>
  <si>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</si>
  <si>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</si>
  <si>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7952800</t>
  </si>
  <si>
    <t>7953000</t>
  </si>
  <si>
    <t>Целевые программы муниципальных образований (ВЦП "Празднование Дня работников сельского хозяйства и перерабатывающей промышленности на территории МО"Усть-Коксинский район" на 2011-2015 годы")</t>
  </si>
  <si>
    <t>Целевые программы муниципальных образований (Долгосрочная целевая программа "Комплексные меры противодействия незаконному обороту наркотиков на территории муниципального образования "Усть-Коксинский район" Республики Алтай на 2011-2014 годы")</t>
  </si>
  <si>
    <t>3400900</t>
  </si>
  <si>
    <t>690</t>
  </si>
  <si>
    <t>Взносы Республики Алтай в уставные фонды</t>
  </si>
  <si>
    <t xml:space="preserve">Взнос в уставный капитал </t>
  </si>
  <si>
    <t>1008820</t>
  </si>
  <si>
    <t>0960100</t>
  </si>
  <si>
    <t>Реализация программ модернизации здравоохранения
субъектов Российской Федерации в части укрепления
материально-технической базы медицинских учреждений
медицинского</t>
  </si>
  <si>
    <t>0401</t>
  </si>
  <si>
    <t>Общеэкономические вопросы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</si>
  <si>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</si>
  <si>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4362100</t>
  </si>
  <si>
    <t>4362101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</si>
  <si>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</si>
  <si>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республиканского бюджета</t>
  </si>
  <si>
    <t>5221600</t>
  </si>
  <si>
    <t>РЦП "Развитие образования в Республике Алтай на 2010-2012 годы"</t>
  </si>
  <si>
    <t>5056900</t>
  </si>
  <si>
    <t>Осуществление назначения и выплаты доплат к пенсиям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</si>
  <si>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</si>
  <si>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</si>
  <si>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</si>
  <si>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</si>
  <si>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</si>
  <si>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</si>
  <si>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</si>
  <si>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</si>
  <si>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</si>
  <si>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</si>
  <si>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</si>
  <si>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</si>
  <si>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</si>
  <si>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</si>
  <si>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</si>
  <si>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</si>
  <si>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</si>
  <si>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</si>
  <si>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</si>
  <si>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</si>
  <si>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</si>
  <si>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</si>
  <si>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</si>
  <si>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</si>
  <si>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</si>
  <si>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</si>
  <si>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</si>
  <si>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</si>
  <si>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</si>
  <si>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</si>
  <si>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</si>
  <si>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</si>
  <si>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</si>
  <si>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</si>
  <si>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</si>
  <si>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</si>
  <si>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</si>
  <si>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</si>
  <si>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</si>
  <si>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</si>
  <si>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</si>
  <si>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</si>
  <si>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</si>
  <si>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</si>
  <si>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</si>
  <si>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</si>
  <si>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</si>
  <si>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</si>
  <si>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</si>
  <si>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</si>
  <si>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</si>
  <si>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</si>
  <si>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</si>
  <si>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</si>
  <si>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</si>
  <si>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</si>
  <si>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</si>
  <si>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</si>
  <si>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</si>
  <si>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</si>
  <si>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</si>
  <si>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</si>
  <si>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</si>
  <si>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</si>
  <si>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</si>
  <si>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</si>
  <si>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</si>
  <si>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</si>
  <si>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</si>
  <si>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</si>
  <si>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</si>
  <si>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</si>
  <si>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</si>
  <si>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</si>
  <si>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</si>
  <si>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</si>
  <si>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</si>
  <si>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</si>
  <si>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</si>
  <si>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</si>
  <si>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</si>
  <si>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</si>
  <si>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</si>
  <si>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</si>
  <si>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</si>
  <si>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</si>
  <si>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</si>
  <si>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</si>
  <si>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</si>
  <si>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</si>
  <si>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</si>
  <si>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</si>
  <si>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</si>
  <si>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</si>
  <si>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</si>
  <si>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</si>
  <si>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</si>
  <si>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</si>
  <si>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</si>
  <si>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</si>
  <si>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</si>
  <si>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</si>
  <si>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</si>
  <si>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</si>
  <si>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</si>
  <si>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</si>
  <si>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</si>
  <si>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</si>
  <si>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</si>
  <si>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</si>
  <si>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</si>
  <si>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</si>
  <si>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</si>
  <si>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</si>
  <si>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</si>
  <si>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</si>
  <si>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</si>
  <si>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</si>
  <si>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</si>
  <si>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</si>
  <si>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</si>
  <si>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</si>
  <si>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</si>
  <si>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</si>
  <si>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</si>
  <si>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</si>
  <si>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</si>
  <si>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</si>
  <si>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</si>
  <si>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</si>
  <si>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</si>
  <si>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</si>
  <si>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</si>
  <si>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</si>
  <si>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</si>
  <si>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</si>
  <si>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</si>
  <si>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</si>
  <si>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</si>
  <si>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</si>
  <si>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</si>
  <si>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</si>
  <si>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</si>
  <si>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</si>
  <si>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</si>
  <si>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</si>
  <si>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</si>
  <si>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</si>
  <si>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</si>
  <si>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</si>
  <si>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</si>
  <si>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</si>
  <si>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</si>
  <si>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</si>
  <si>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</si>
  <si>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</si>
  <si>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</si>
  <si>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</si>
  <si>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</si>
  <si>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</si>
  <si>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</si>
  <si>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</si>
  <si>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</si>
  <si>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</si>
  <si>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</si>
  <si>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</si>
  <si>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</si>
  <si>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</si>
  <si>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</si>
  <si>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</si>
  <si>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</si>
  <si>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</si>
  <si>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</si>
  <si>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</si>
  <si>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</si>
  <si>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</si>
  <si>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</si>
  <si>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</si>
  <si>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</si>
  <si>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</si>
  <si>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</si>
  <si>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</si>
  <si>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</si>
  <si>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</si>
  <si>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</si>
  <si>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</si>
  <si>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</si>
  <si>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</si>
  <si>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</si>
  <si>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</si>
  <si>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</si>
  <si>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</si>
  <si>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</si>
  <si>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</si>
  <si>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</si>
  <si>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</si>
  <si>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</si>
  <si>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</si>
  <si>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</si>
  <si>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</si>
  <si>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</si>
  <si>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</si>
  <si>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Капитальный и текущий ремонт социально-культурной сферы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</si>
  <si>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</si>
  <si>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</si>
  <si>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</si>
  <si>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</si>
  <si>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</si>
  <si>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</si>
  <si>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</si>
  <si>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</si>
  <si>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</si>
  <si>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</si>
  <si>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</si>
  <si>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</si>
  <si>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</si>
  <si>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</si>
  <si>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</si>
  <si>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</si>
  <si>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</si>
  <si>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</si>
  <si>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</si>
  <si>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</si>
  <si>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</si>
  <si>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</si>
  <si>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</si>
  <si>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</si>
  <si>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</si>
  <si>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</si>
  <si>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</si>
  <si>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</si>
  <si>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</si>
  <si>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</si>
  <si>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</si>
  <si>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810</t>
  </si>
  <si>
    <t>412</t>
  </si>
  <si>
    <t>852</t>
  </si>
  <si>
    <t xml:space="preserve">Уплата прочих налогов, сборов и иных платежей </t>
  </si>
  <si>
    <t>Субсидии юридическим лицам (кроме государственных учреждений) и физическим лицам - производителям товаров, работ, услуг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</si>
  <si>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</si>
  <si>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</si>
  <si>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</si>
  <si>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</si>
  <si>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</si>
  <si>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</si>
  <si>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</si>
  <si>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2013г</t>
  </si>
  <si>
    <t>Сумма измен. 2013г.</t>
  </si>
  <si>
    <t>С учетом измен 2013г.</t>
  </si>
  <si>
    <t>4365300</t>
  </si>
  <si>
    <t>Организация и осуществление деятельности органов местного самоуправления по осуществлению полномочий по опеке и попечительству над несовершеннолетними детьми</t>
  </si>
  <si>
    <t>Итого условно утверждаемые расходы</t>
  </si>
  <si>
    <t>9999</t>
  </si>
  <si>
    <t>9990000</t>
  </si>
  <si>
    <t>999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</si>
  <si>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</si>
  <si>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</si>
  <si>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</si>
  <si>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</si>
  <si>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</si>
  <si>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</si>
  <si>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</si>
  <si>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</si>
  <si>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</si>
  <si>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</si>
  <si>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</si>
  <si>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</si>
  <si>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</si>
  <si>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</si>
  <si>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</si>
  <si>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</si>
  <si>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</si>
  <si>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</si>
  <si>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</si>
  <si>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</si>
  <si>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</si>
  <si>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</si>
  <si>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</si>
  <si>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</si>
  <si>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</si>
  <si>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</si>
  <si>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</si>
  <si>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</si>
  <si>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</si>
  <si>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</si>
  <si>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</si>
  <si>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</si>
  <si>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</si>
  <si>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</si>
  <si>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</si>
  <si>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</si>
  <si>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</si>
  <si>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 xml:space="preserve">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
</t>
  </si>
  <si>
    <t xml:space="preserve"> Целевые программы муниципальных образований (ВЦП "Развитие и сохранение культуры МО "Усть-Коксинский район РА" на 2010-2015 годы" )
</t>
  </si>
  <si>
    <t>0016310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</si>
  <si>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(платные услуги)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</si>
  <si>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</si>
  <si>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</si>
  <si>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</si>
  <si>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</si>
  <si>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</si>
  <si>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</si>
  <si>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</si>
  <si>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</si>
  <si>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</si>
  <si>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</si>
  <si>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</si>
  <si>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</si>
  <si>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</si>
  <si>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</si>
  <si>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</si>
  <si>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</si>
  <si>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</si>
  <si>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</si>
  <si>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</si>
  <si>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</si>
  <si>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</si>
  <si>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</si>
  <si>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</si>
  <si>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</si>
  <si>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</si>
  <si>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</si>
  <si>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</si>
  <si>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</si>
  <si>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</si>
  <si>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</si>
  <si>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</si>
  <si>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</si>
  <si>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Целевые программы муниципальных образований (ВЦП "Оздоровление и отдых детей и подростков находящихся в трудной жизненной ситуации" (уголь))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</si>
  <si>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</si>
  <si>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851</t>
  </si>
  <si>
    <t>612</t>
  </si>
  <si>
    <t>Субсидии бюджетным учреждениям на иные цели</t>
  </si>
  <si>
    <t>5140101</t>
  </si>
  <si>
    <t>321</t>
  </si>
  <si>
    <t>Пособия и компенсации гражданам и иные социальные выплаты, кроме публичных нормативных обязательств</t>
  </si>
  <si>
    <t>5201301</t>
  </si>
  <si>
    <t>Содержание ребенка в семье опекуна и приемной семье, а также вознаграждение, причитающееся приемному родителю, в том числе дополнительные гарантии</t>
  </si>
  <si>
    <t>313</t>
  </si>
  <si>
    <t>Пособия и компенсации по публичным нормативным обязательствам</t>
  </si>
  <si>
    <t>5201321</t>
  </si>
  <si>
    <t>5201000</t>
  </si>
  <si>
    <t>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 и оплата труда приемного родителя)</t>
  </si>
  <si>
    <t>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</si>
  <si>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1301</t>
  </si>
  <si>
    <t>0650200</t>
  </si>
  <si>
    <t>730</t>
  </si>
  <si>
    <t>Обслуживание внутреннего  муниципального долга</t>
  </si>
  <si>
    <t xml:space="preserve">Обслуживание муниципального долга </t>
  </si>
  <si>
    <t>Процентные платежи по долговым обязательствам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</si>
  <si>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</si>
  <si>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</si>
  <si>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</si>
  <si>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</si>
  <si>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</si>
  <si>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</si>
  <si>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</si>
  <si>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</si>
  <si>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</si>
  <si>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</si>
  <si>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</si>
  <si>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</si>
  <si>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</si>
  <si>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</si>
  <si>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</si>
  <si>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</si>
  <si>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</si>
  <si>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</si>
  <si>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</si>
  <si>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</si>
  <si>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</si>
  <si>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</si>
  <si>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</si>
  <si>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</si>
  <si>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</si>
  <si>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</si>
  <si>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</si>
  <si>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</si>
  <si>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</si>
  <si>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</si>
  <si>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</si>
  <si>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</si>
  <si>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</si>
  <si>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</si>
  <si>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</si>
  <si>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</si>
  <si>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</si>
  <si>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</si>
  <si>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</si>
  <si>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</si>
  <si>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</si>
  <si>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</si>
  <si>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</si>
  <si>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</si>
  <si>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</si>
  <si>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</si>
  <si>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</si>
  <si>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</si>
  <si>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</si>
  <si>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</si>
  <si>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</si>
  <si>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</si>
  <si>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</si>
  <si>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</si>
  <si>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</si>
  <si>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795</t>
  </si>
  <si>
    <t>Уплата налога на имущество организаций и земельного налога</t>
  </si>
  <si>
    <t>0016600</t>
  </si>
  <si>
    <t>0939901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</si>
  <si>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2009-2025г.г.)</t>
  </si>
  <si>
    <t>Целевые программы муниципальных образований (ВЦП" Прославление Человека труда на  2011-2015гг.)</t>
  </si>
  <si>
    <t>0204</t>
  </si>
  <si>
    <t>2090100</t>
  </si>
  <si>
    <t>880</t>
  </si>
  <si>
    <t>Мероприятия по обеспечению мобилизационной готовности экономики</t>
  </si>
  <si>
    <t>Специальные расходы</t>
  </si>
  <si>
    <t>Мобилизационная подготовка экономики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</si>
  <si>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</si>
  <si>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</si>
  <si>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</si>
  <si>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</si>
  <si>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</si>
  <si>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</si>
  <si>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</si>
  <si>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</si>
  <si>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</si>
  <si>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</si>
  <si>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</si>
  <si>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</si>
  <si>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</si>
  <si>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</si>
  <si>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</si>
  <si>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5053300</t>
  </si>
  <si>
    <t>4297800</t>
  </si>
  <si>
    <t>Переподготовка и повышение квалификации кадров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</si>
  <si>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</si>
  <si>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0701</t>
  </si>
  <si>
    <t>Дошкольное образование</t>
  </si>
  <si>
    <t>5221000</t>
  </si>
  <si>
    <t>РЦП "Совершенствование организации школьного питания в Республике Алтай на 2012 - 2014 годы"</t>
  </si>
  <si>
    <t xml:space="preserve"> Субсидии на осуществление мероприятий по обеспечению жильем граждан Российской Федерации, проживающих в сельской местности
</t>
  </si>
  <si>
    <t>7951208</t>
  </si>
  <si>
    <t>Целевые программы муниципальных образований( (Развитие дошкольного образования  в МО "Усть-Коксинский район" на 2009-2011 годы ( продукты питание))</t>
  </si>
  <si>
    <t>Целевые программы муниципальных образований ( ЦП " Подготовка к отопительному сезону 2011-2012 ")</t>
  </si>
  <si>
    <t>1202</t>
  </si>
  <si>
    <t>Бюджетные инвестиции в объекты капитального строительства собственности муниципальных образований (строительство ФАП)</t>
  </si>
  <si>
    <t>1020192</t>
  </si>
  <si>
    <t>5140100</t>
  </si>
  <si>
    <t>Мероприятия в области социальной политики (ветеран)</t>
  </si>
  <si>
    <t>5053301</t>
  </si>
  <si>
    <t>образования "Усть-Коксинский район" РА</t>
  </si>
  <si>
    <t xml:space="preserve">к решению "О бюджете муниципального  </t>
  </si>
  <si>
    <t>0111</t>
  </si>
  <si>
    <t>0113</t>
  </si>
  <si>
    <t>0909</t>
  </si>
  <si>
    <t>Другие вопросы в области здравоохранения</t>
  </si>
  <si>
    <t>МЦП " Улучшение условий и охраны труда на 2011-2015 гг"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</si>
  <si>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 на 2010-2014 годы)</t>
  </si>
  <si>
    <t>Другие вопросы в области культуры, кинематографии</t>
  </si>
  <si>
    <t>0203</t>
  </si>
  <si>
    <t>Мобилизационная и вневойсковая подготовка</t>
  </si>
  <si>
    <t>Целевые программы муниципальных образований (МЦП" Улучшение качества предоставляемых услуг населению" на 2011-2013 годы)</t>
  </si>
  <si>
    <t>7959100</t>
  </si>
  <si>
    <t>Целевые программы муниципальных образований (Территориальная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помощи))</t>
  </si>
  <si>
    <t>Мероприятия по реализации пилотного проекта по переходу на одноканальное финансирование</t>
  </si>
  <si>
    <t>4578501</t>
  </si>
  <si>
    <t>5221520</t>
  </si>
  <si>
    <t>РЦП "Охрана водных объектов Республики Алтай и защита населения от негативного воздействия вод до 2020 года"</t>
  </si>
  <si>
    <t>7952700</t>
  </si>
  <si>
    <t xml:space="preserve">Выполнение функций государственными органами </t>
  </si>
  <si>
    <t>Мероприятия в области социальной политики (мероприятия)</t>
  </si>
  <si>
    <t>Целевые программы муниципальных образований (МЦП "Улучшение условий и охраны труда  на 2011-2015 годы")</t>
  </si>
  <si>
    <t>Обеспечение деятельности подведомственных учреждений (капитальный и текущий ремонт )</t>
  </si>
  <si>
    <t>4239922</t>
  </si>
  <si>
    <t>Обеспечение деятельности подведомственных учреждений (капитальный и текущий ремонт (средства местного бюджета)</t>
  </si>
  <si>
    <t>4709902</t>
  </si>
  <si>
    <t>4709922</t>
  </si>
  <si>
    <t>4409903</t>
  </si>
  <si>
    <t>4409933</t>
  </si>
  <si>
    <t>4429902</t>
  </si>
  <si>
    <t>4429922</t>
  </si>
  <si>
    <t>7950200</t>
  </si>
  <si>
    <t>Целевые программы муниципальных образований (МЦП "Патриотическое воспитание подрастающего поколения в МО " Усть-Коксинский район" на 2011-2013 годы")</t>
  </si>
  <si>
    <t>244</t>
  </si>
  <si>
    <t>121</t>
  </si>
  <si>
    <t>122</t>
  </si>
  <si>
    <t>870</t>
  </si>
  <si>
    <t>242</t>
  </si>
  <si>
    <t>630</t>
  </si>
  <si>
    <t>611</t>
  </si>
  <si>
    <t>312</t>
  </si>
  <si>
    <t>322</t>
  </si>
  <si>
    <t>5052102</t>
  </si>
  <si>
    <t>314</t>
  </si>
  <si>
    <t>621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</si>
  <si>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</si>
  <si>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</si>
  <si>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</si>
  <si>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</si>
  <si>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Резервные средства</t>
  </si>
  <si>
    <t>Субсидии некоммерческим организациям (за исключением государственных учреждений)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</si>
  <si>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</si>
  <si>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Пенсии, выплачиваемые организациями сектора государственного управления</t>
  </si>
  <si>
    <t>Субсидии гражданам на приобретение жилья</t>
  </si>
  <si>
    <t>Меры социальной поддержки населения по публичным нормативным обязательствам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</si>
  <si>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</si>
  <si>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111</t>
  </si>
  <si>
    <t>112</t>
  </si>
  <si>
    <t>530</t>
  </si>
  <si>
    <t>511</t>
  </si>
  <si>
    <t>Дотации на выравнивание бюджетной обеспеченности субъектов Российской Федерации</t>
  </si>
  <si>
    <t>Субвенции</t>
  </si>
  <si>
    <t>5210301</t>
  </si>
  <si>
    <t>Мероприятия в области социальной политики ("Человек труда")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</si>
  <si>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</si>
  <si>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</si>
  <si>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</si>
  <si>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</si>
  <si>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</si>
  <si>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</si>
  <si>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</si>
  <si>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</si>
  <si>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</si>
  <si>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</si>
  <si>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</si>
  <si>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</si>
  <si>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</si>
  <si>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</si>
  <si>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</si>
  <si>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</si>
  <si>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</si>
  <si>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</si>
  <si>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</si>
  <si>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</si>
  <si>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</si>
  <si>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</si>
  <si>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</si>
  <si>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</si>
  <si>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</si>
  <si>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</si>
  <si>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</si>
  <si>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</si>
  <si>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</si>
  <si>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</si>
  <si>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</si>
  <si>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</si>
  <si>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</si>
  <si>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</si>
  <si>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</si>
  <si>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</si>
  <si>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</si>
  <si>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</si>
  <si>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</si>
  <si>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</si>
  <si>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</si>
  <si>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</si>
  <si>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</si>
  <si>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</si>
  <si>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</si>
  <si>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</si>
  <si>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</si>
  <si>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</si>
  <si>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</si>
  <si>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</si>
  <si>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</si>
  <si>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</si>
  <si>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</si>
  <si>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</si>
  <si>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</si>
  <si>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</si>
  <si>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</si>
  <si>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</si>
  <si>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</si>
  <si>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</si>
  <si>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</si>
  <si>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</si>
  <si>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</si>
  <si>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</si>
  <si>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</si>
  <si>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</si>
  <si>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</si>
  <si>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</si>
  <si>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</si>
  <si>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</si>
  <si>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</si>
  <si>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</si>
  <si>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</si>
  <si>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</si>
  <si>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</si>
  <si>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</si>
  <si>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</si>
  <si>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</si>
  <si>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</si>
  <si>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</si>
  <si>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</si>
  <si>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</si>
  <si>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</si>
  <si>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</si>
  <si>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</si>
  <si>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</si>
  <si>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</si>
  <si>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</si>
  <si>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</si>
  <si>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</si>
  <si>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</si>
  <si>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</si>
  <si>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</si>
  <si>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</si>
  <si>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</si>
  <si>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</si>
  <si>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</si>
  <si>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</si>
  <si>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</si>
  <si>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</si>
  <si>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</si>
  <si>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</si>
  <si>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</si>
  <si>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</si>
  <si>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</si>
  <si>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</si>
  <si>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</si>
  <si>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</si>
  <si>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</si>
  <si>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</si>
  <si>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</si>
  <si>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</si>
  <si>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</si>
  <si>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</si>
  <si>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</si>
  <si>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</si>
  <si>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</si>
  <si>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</si>
  <si>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</si>
  <si>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</si>
  <si>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</si>
  <si>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</si>
  <si>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</si>
  <si>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</si>
  <si>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</si>
  <si>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</si>
  <si>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</si>
  <si>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</si>
  <si>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</si>
  <si>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</si>
  <si>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</si>
  <si>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</si>
  <si>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</si>
  <si>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</si>
  <si>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</si>
  <si>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</si>
  <si>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</si>
  <si>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</si>
  <si>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</si>
  <si>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</si>
  <si>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</si>
  <si>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</si>
  <si>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</si>
  <si>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</si>
  <si>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</si>
  <si>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</si>
  <si>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</si>
  <si>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</si>
  <si>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</si>
  <si>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</si>
  <si>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</si>
  <si>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</si>
  <si>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</si>
  <si>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</si>
  <si>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</si>
  <si>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</si>
  <si>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</si>
  <si>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</si>
  <si>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</si>
  <si>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</si>
  <si>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</si>
  <si>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</si>
  <si>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</si>
  <si>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</si>
  <si>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</si>
  <si>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</si>
  <si>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</si>
  <si>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</si>
  <si>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</si>
  <si>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</si>
  <si>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</si>
  <si>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</si>
  <si>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</si>
  <si>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</si>
  <si>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</si>
  <si>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</si>
  <si>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</si>
  <si>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</si>
  <si>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</si>
  <si>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</si>
  <si>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</si>
  <si>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</si>
  <si>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</si>
  <si>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</si>
  <si>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</si>
  <si>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</si>
  <si>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</si>
  <si>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</si>
  <si>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</si>
  <si>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</si>
  <si>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</si>
  <si>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</si>
  <si>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</si>
  <si>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</si>
  <si>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</si>
  <si>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</si>
  <si>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</si>
  <si>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</si>
  <si>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</si>
  <si>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</si>
  <si>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</si>
  <si>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</si>
  <si>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</si>
  <si>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</si>
  <si>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</si>
  <si>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</si>
  <si>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</si>
  <si>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</si>
  <si>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</si>
  <si>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</si>
  <si>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</si>
  <si>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</si>
  <si>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</si>
  <si>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</si>
  <si>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</si>
  <si>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</si>
  <si>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</si>
  <si>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</si>
  <si>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</si>
  <si>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</si>
  <si>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</si>
  <si>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</si>
  <si>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</si>
  <si>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</si>
  <si>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</si>
  <si>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 xml:space="preserve">на 2013 год и на плановый период </t>
  </si>
  <si>
    <t>2014 и 2015 годов"</t>
  </si>
  <si>
    <t>по ведомственной классификации расходов на  2013  год.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</si>
  <si>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</si>
  <si>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</si>
  <si>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7953100</t>
  </si>
  <si>
    <t>Целевые программы муниципальных образований ("Программа развития Муниципального образовательного учреждения дополнительного образования детей Усть-Коксинской детской школы искусств на 2012-2016 годы")</t>
  </si>
  <si>
    <t>Целевые программы муниципальных образований (Развитие дополнительного образования в Чендекской ДШИ)</t>
  </si>
  <si>
    <t>7951801</t>
  </si>
  <si>
    <t>Целевые программы муниципальных образований ( ВЦП "Развитие библиотечной системы в МО "Усть-Коксинский район" РА на 2010-2015 годы (библиотека с.Верх-Уймон))</t>
  </si>
  <si>
    <t>7951899</t>
  </si>
  <si>
    <t>Целевые программы муниципальных образований ( ВЦП "Развитие библиотечной системы в МО "Усть-Коксинский район" РА на 2010-2015 годы (дрова))</t>
  </si>
  <si>
    <t>7952900</t>
  </si>
  <si>
    <t>Целевые программы муниципальных образований ("Поддержка общественной организации Ветераны войны и труда")</t>
  </si>
  <si>
    <t>7952901</t>
  </si>
  <si>
    <t>Целевые программы муниципальных образований ("Поддержка общественной организации Ветераны войны и труда"(мероприятия))</t>
  </si>
  <si>
    <t>710</t>
  </si>
  <si>
    <t>Целевые программы муниципальных образований (Развитие дошкольного образования  в МО "Усть-Коксинский район" на 2009-2011 годы (продукты питания))</t>
  </si>
  <si>
    <t>Целевые программы муниципальных образований (Развитие дошкольного образования  в МО "Усть-Коксинский район" на 2009-2011 годы (дрова))</t>
  </si>
  <si>
    <t>7952604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</si>
  <si>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(школы))</t>
  </si>
  <si>
    <t>7952605</t>
  </si>
  <si>
    <t>7952608</t>
  </si>
  <si>
    <t>7952609</t>
  </si>
  <si>
    <t>7952614</t>
  </si>
  <si>
    <t>7952615</t>
  </si>
  <si>
    <t>7952616</t>
  </si>
  <si>
    <t>7952698</t>
  </si>
  <si>
    <t>7952699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</si>
  <si>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(доплаты молодым специалистам, средства местного бюджета))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</si>
  <si>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(продукты питания в интернатах))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</si>
  <si>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(уголь))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</si>
  <si>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(подвоз детей))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</si>
  <si>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(подписка))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</si>
  <si>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(СЭС, дератизация))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</si>
  <si>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(продукты питания в школах))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</si>
  <si>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(дрова))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</si>
  <si>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годы")</t>
  </si>
  <si>
    <t>5053602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</si>
  <si>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</si>
  <si>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Обслуживание государственного долга Российской Федерации</t>
  </si>
  <si>
    <t>7952001</t>
  </si>
  <si>
    <t>Целевые программы муниципальных образований (ВЦП "Культура МУ АМО "Дом Творчества и Досуга" на 2010-2015 годы"(по соглашениям с сельскими поселениями))</t>
  </si>
  <si>
    <t>7952201</t>
  </si>
  <si>
    <t>Целевые программы муниципальных образований (ВЦП "Развитие и сохранение культуры МО "Усть-Коксинский район РА" на 2010-2015 годы" (по соглашениям с сельскими поселениями))</t>
  </si>
  <si>
    <t>итого</t>
  </si>
  <si>
    <t>1020132</t>
  </si>
  <si>
    <t>Бюджетные инвестиции в объекты капитального строительства собственности муниципальных образований (соф. У-Кокса водопр.)</t>
  </si>
  <si>
    <t>Приложение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</si>
</sst>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0&quot;р.&quot;"/>
    <numFmt numFmtId="167" formatCode="0.0000"/>
    <numFmt numFmtId="168" formatCode="0.000"/>
    <numFmt numFmtId="169" formatCode="#,##0.00_ ;\-#,##0.00\ "/>
    <numFmt numFmtId="170" formatCode="#,##0.0"/>
  </numFmts>
  <fonts count="51">
    <font>
      <sz val="10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3" fontId="2" fillId="0" borderId="10" xfId="60" applyFont="1" applyFill="1" applyBorder="1" applyAlignment="1">
      <alignment horizontal="center" vertical="center" wrapText="1"/>
    </xf>
    <xf numFmtId="43" fontId="1" fillId="0" borderId="10" xfId="6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43" fontId="1" fillId="33" borderId="10" xfId="60" applyFont="1" applyFill="1" applyBorder="1" applyAlignment="1">
      <alignment horizontal="center" vertical="center" wrapText="1"/>
    </xf>
    <xf numFmtId="43" fontId="7" fillId="0" borderId="10" xfId="60" applyFont="1" applyBorder="1" applyAlignment="1">
      <alignment horizontal="center" vertical="center"/>
    </xf>
    <xf numFmtId="43" fontId="9" fillId="0" borderId="10" xfId="60" applyFont="1" applyFill="1" applyBorder="1" applyAlignment="1">
      <alignment horizontal="center" vertical="center"/>
    </xf>
    <xf numFmtId="43" fontId="7" fillId="34" borderId="10" xfId="60" applyFont="1" applyFill="1" applyBorder="1" applyAlignment="1">
      <alignment horizontal="center" vertical="center"/>
    </xf>
    <xf numFmtId="43" fontId="7" fillId="0" borderId="10" xfId="60" applyFont="1" applyFill="1" applyBorder="1" applyAlignment="1">
      <alignment horizontal="center" vertical="center"/>
    </xf>
    <xf numFmtId="43" fontId="7" fillId="35" borderId="10" xfId="60" applyFont="1" applyFill="1" applyBorder="1" applyAlignment="1">
      <alignment horizontal="center" vertical="center"/>
    </xf>
    <xf numFmtId="43" fontId="1" fillId="34" borderId="10" xfId="60" applyFont="1" applyFill="1" applyBorder="1" applyAlignment="1">
      <alignment horizontal="center" vertical="center" wrapText="1"/>
    </xf>
    <xf numFmtId="43" fontId="7" fillId="36" borderId="10" xfId="60" applyFont="1" applyFill="1" applyBorder="1" applyAlignment="1">
      <alignment horizontal="center" vertical="center"/>
    </xf>
    <xf numFmtId="43" fontId="7" fillId="37" borderId="10" xfId="60" applyFont="1" applyFill="1" applyBorder="1" applyAlignment="1">
      <alignment horizontal="center" vertical="center"/>
    </xf>
    <xf numFmtId="43" fontId="9" fillId="0" borderId="0" xfId="60" applyFont="1" applyAlignment="1">
      <alignment horizontal="center" vertical="center"/>
    </xf>
    <xf numFmtId="43" fontId="9" fillId="0" borderId="0" xfId="60" applyFont="1" applyFill="1" applyAlignment="1">
      <alignment horizontal="center" vertical="center"/>
    </xf>
    <xf numFmtId="43" fontId="9" fillId="0" borderId="0" xfId="60" applyFont="1" applyBorder="1" applyAlignment="1">
      <alignment horizontal="center" vertical="center"/>
    </xf>
    <xf numFmtId="43" fontId="9" fillId="0" borderId="0" xfId="6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" fillId="0" borderId="10" xfId="60" applyNumberFormat="1" applyFont="1" applyFill="1" applyBorder="1" applyAlignment="1">
      <alignment horizontal="center" vertical="center" wrapText="1"/>
    </xf>
    <xf numFmtId="4" fontId="9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35" borderId="12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2" fillId="0" borderId="0" xfId="60" applyNumberFormat="1" applyFont="1" applyFill="1" applyBorder="1" applyAlignment="1">
      <alignment horizontal="center" vertical="center" wrapText="1"/>
    </xf>
    <xf numFmtId="4" fontId="1" fillId="0" borderId="0" xfId="60" applyNumberFormat="1" applyFont="1" applyFill="1" applyBorder="1" applyAlignment="1">
      <alignment horizontal="center" vertical="center" wrapText="1"/>
    </xf>
    <xf numFmtId="4" fontId="9" fillId="0" borderId="0" xfId="60" applyNumberFormat="1" applyFont="1" applyFill="1" applyBorder="1" applyAlignment="1">
      <alignment horizontal="center" vertical="center"/>
    </xf>
    <xf numFmtId="4" fontId="7" fillId="0" borderId="0" xfId="60" applyNumberFormat="1" applyFont="1" applyFill="1" applyBorder="1" applyAlignment="1">
      <alignment horizontal="center" vertical="center"/>
    </xf>
    <xf numFmtId="4" fontId="9" fillId="35" borderId="10" xfId="60" applyNumberFormat="1" applyFont="1" applyFill="1" applyBorder="1" applyAlignment="1">
      <alignment horizontal="center" vertical="center"/>
    </xf>
    <xf numFmtId="4" fontId="7" fillId="35" borderId="10" xfId="60" applyNumberFormat="1" applyFont="1" applyFill="1" applyBorder="1" applyAlignment="1">
      <alignment horizontal="center" vertical="center"/>
    </xf>
    <xf numFmtId="43" fontId="9" fillId="35" borderId="0" xfId="60" applyFont="1" applyFill="1" applyAlignment="1">
      <alignment horizontal="center" vertical="center"/>
    </xf>
    <xf numFmtId="43" fontId="9" fillId="35" borderId="0" xfId="6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 readingOrder="1"/>
    </xf>
    <xf numFmtId="49" fontId="6" fillId="33" borderId="0" xfId="0" applyNumberFormat="1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15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1" fillId="38" borderId="12" xfId="0" applyNumberFormat="1" applyFont="1" applyFill="1" applyBorder="1" applyAlignment="1">
      <alignment horizontal="left" vertical="center" wrapText="1"/>
    </xf>
    <xf numFmtId="49" fontId="1" fillId="38" borderId="12" xfId="0" applyNumberFormat="1" applyFont="1" applyFill="1" applyBorder="1" applyAlignment="1">
      <alignment horizontal="center" vertical="center" wrapText="1"/>
    </xf>
    <xf numFmtId="49" fontId="1" fillId="38" borderId="10" xfId="0" applyNumberFormat="1" applyFont="1" applyFill="1" applyBorder="1" applyAlignment="1">
      <alignment horizontal="center" vertical="center" wrapText="1"/>
    </xf>
    <xf numFmtId="4" fontId="9" fillId="38" borderId="10" xfId="60" applyNumberFormat="1" applyFont="1" applyFill="1" applyBorder="1" applyAlignment="1">
      <alignment horizontal="center" vertical="center"/>
    </xf>
    <xf numFmtId="4" fontId="1" fillId="38" borderId="10" xfId="60" applyNumberFormat="1" applyFont="1" applyFill="1" applyBorder="1" applyAlignment="1">
      <alignment horizontal="center" vertical="center" wrapText="1"/>
    </xf>
    <xf numFmtId="4" fontId="7" fillId="38" borderId="10" xfId="6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2" fillId="0" borderId="0" xfId="0" applyFont="1" applyFill="1" applyAlignment="1">
      <alignment horizontal="right"/>
    </xf>
    <xf numFmtId="0" fontId="1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02"/>
  <sheetViews>
    <sheetView view="pageBreakPreview" zoomScaleSheetLayoutView="10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42" sqref="L42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7.00390625" style="0" customWidth="1"/>
    <col min="4" max="4" width="4.625" style="0" customWidth="1"/>
    <col min="5" max="5" width="51.25390625" style="0" customWidth="1"/>
    <col min="6" max="6" width="15.00390625" style="54" hidden="1" customWidth="1"/>
    <col min="7" max="7" width="13.75390625" style="25" customWidth="1"/>
    <col min="8" max="8" width="14.875" style="25" customWidth="1"/>
    <col min="9" max="9" width="5.125" style="8" customWidth="1"/>
    <col min="10" max="10" width="14.375" style="8" hidden="1" customWidth="1"/>
    <col min="11" max="11" width="13.125" style="8" hidden="1" customWidth="1"/>
    <col min="12" max="12" width="9.125" style="8" customWidth="1"/>
    <col min="13" max="13" width="12.25390625" style="8" customWidth="1"/>
    <col min="14" max="22" width="9.125" style="8" customWidth="1"/>
  </cols>
  <sheetData>
    <row r="1" spans="1:24" ht="15">
      <c r="A1" s="66"/>
      <c r="B1" s="66"/>
      <c r="C1" s="66"/>
      <c r="D1" s="66"/>
      <c r="E1" s="85" t="s">
        <v>422</v>
      </c>
      <c r="F1" s="85"/>
      <c r="G1" s="85"/>
      <c r="H1" s="85"/>
      <c r="I1" s="65"/>
      <c r="J1" s="65"/>
      <c r="W1" s="8"/>
      <c r="X1" s="8"/>
    </row>
    <row r="2" spans="1:24" ht="15">
      <c r="A2" s="66"/>
      <c r="B2" s="66"/>
      <c r="C2" s="66"/>
      <c r="D2" s="66"/>
      <c r="E2" s="85" t="s">
        <v>488</v>
      </c>
      <c r="F2" s="85"/>
      <c r="G2" s="85"/>
      <c r="H2" s="85"/>
      <c r="I2" s="65"/>
      <c r="J2" s="65"/>
      <c r="W2" s="8"/>
      <c r="X2" s="8"/>
    </row>
    <row r="3" spans="1:24" ht="15">
      <c r="A3" s="66"/>
      <c r="B3" s="66"/>
      <c r="C3" s="66"/>
      <c r="D3" s="66"/>
      <c r="E3" s="85" t="s">
        <v>487</v>
      </c>
      <c r="F3" s="85"/>
      <c r="G3" s="85"/>
      <c r="H3" s="85"/>
      <c r="I3" s="65"/>
      <c r="J3" s="65"/>
      <c r="W3" s="8"/>
      <c r="X3" s="8"/>
    </row>
    <row r="4" spans="1:24" ht="15" customHeight="1">
      <c r="A4" s="66"/>
      <c r="B4" s="66"/>
      <c r="C4" s="66"/>
      <c r="D4" s="66"/>
      <c r="E4" s="86" t="s">
        <v>776</v>
      </c>
      <c r="F4" s="86"/>
      <c r="G4" s="86"/>
      <c r="H4" s="86"/>
      <c r="I4" s="63"/>
      <c r="J4" s="63"/>
      <c r="W4" s="8"/>
      <c r="X4" s="8"/>
    </row>
    <row r="5" spans="1:24" ht="15">
      <c r="A5" s="66"/>
      <c r="B5" s="66"/>
      <c r="C5" s="66"/>
      <c r="D5" s="66"/>
      <c r="E5" s="85" t="s">
        <v>777</v>
      </c>
      <c r="F5" s="85"/>
      <c r="G5" s="85"/>
      <c r="H5" s="85"/>
      <c r="I5" s="65"/>
      <c r="J5" s="65"/>
      <c r="W5" s="8"/>
      <c r="X5" s="8"/>
    </row>
    <row r="6" spans="1:8" ht="15" hidden="1">
      <c r="A6" s="8"/>
      <c r="B6" s="8"/>
      <c r="C6" s="8"/>
      <c r="D6" s="8"/>
      <c r="E6" s="87"/>
      <c r="F6" s="87"/>
      <c r="G6" s="87"/>
      <c r="H6" s="87"/>
    </row>
    <row r="7" spans="1:8" ht="15" hidden="1">
      <c r="A7" s="8"/>
      <c r="B7" s="8"/>
      <c r="C7" s="8"/>
      <c r="D7" s="8"/>
      <c r="E7" s="87"/>
      <c r="F7" s="87"/>
      <c r="G7" s="87"/>
      <c r="H7" s="87"/>
    </row>
    <row r="8" spans="1:8" ht="15" hidden="1">
      <c r="A8" s="8"/>
      <c r="B8" s="8"/>
      <c r="C8" s="8"/>
      <c r="D8" s="8"/>
      <c r="E8" s="87"/>
      <c r="F8" s="87"/>
      <c r="G8" s="87"/>
      <c r="H8" s="87"/>
    </row>
    <row r="9" spans="1:8" ht="15" customHeight="1" hidden="1">
      <c r="A9" s="8"/>
      <c r="B9" s="8"/>
      <c r="C9" s="8"/>
      <c r="D9" s="8"/>
      <c r="E9" s="92"/>
      <c r="F9" s="92"/>
      <c r="G9" s="92"/>
      <c r="H9" s="92"/>
    </row>
    <row r="10" spans="1:8" ht="20.25" customHeight="1">
      <c r="A10" s="91" t="s">
        <v>77</v>
      </c>
      <c r="B10" s="91"/>
      <c r="C10" s="91"/>
      <c r="D10" s="91"/>
      <c r="E10" s="91"/>
      <c r="F10" s="91"/>
      <c r="G10" s="91"/>
      <c r="H10" s="91"/>
    </row>
    <row r="11" spans="1:10" ht="24" customHeight="1">
      <c r="A11" s="98" t="s">
        <v>778</v>
      </c>
      <c r="B11" s="98"/>
      <c r="C11" s="98"/>
      <c r="D11" s="98"/>
      <c r="E11" s="98"/>
      <c r="F11" s="98"/>
      <c r="G11" s="98"/>
      <c r="H11" s="98"/>
      <c r="I11" s="70"/>
      <c r="J11" s="70"/>
    </row>
    <row r="12" spans="1:8" ht="30" customHeight="1">
      <c r="A12" s="1" t="s">
        <v>551</v>
      </c>
      <c r="B12" s="1" t="s">
        <v>552</v>
      </c>
      <c r="C12" s="1" t="s">
        <v>553</v>
      </c>
      <c r="D12" s="1" t="s">
        <v>554</v>
      </c>
      <c r="E12" s="1" t="s">
        <v>555</v>
      </c>
      <c r="F12" s="12" t="s">
        <v>283</v>
      </c>
      <c r="G12" s="12" t="s">
        <v>284</v>
      </c>
      <c r="H12" s="12" t="s">
        <v>285</v>
      </c>
    </row>
    <row r="13" spans="1:8" ht="15.75" customHeight="1">
      <c r="A13" s="4" t="s">
        <v>556</v>
      </c>
      <c r="B13" s="4" t="s">
        <v>557</v>
      </c>
      <c r="C13" s="4" t="s">
        <v>558</v>
      </c>
      <c r="D13" s="4" t="s">
        <v>559</v>
      </c>
      <c r="E13" s="4" t="s">
        <v>560</v>
      </c>
      <c r="F13" s="56"/>
      <c r="G13" s="4" t="s">
        <v>561</v>
      </c>
      <c r="H13" s="4" t="s">
        <v>78</v>
      </c>
    </row>
    <row r="14" spans="1:8" ht="24" customHeight="1">
      <c r="A14" s="1" t="s">
        <v>562</v>
      </c>
      <c r="B14" s="7"/>
      <c r="C14" s="7"/>
      <c r="D14" s="7"/>
      <c r="E14" s="28" t="s">
        <v>563</v>
      </c>
      <c r="F14" s="38">
        <f>F15+F21+F33+F81+F89+F176+F192+F196+F219+F252+F276+F292+F297+F306+F309+F314+F321+F326+F334+F341+F383+F216+F85+F94+F375+F331+F390+F173+F273</f>
        <v>40957368</v>
      </c>
      <c r="G14" s="38">
        <f aca="true" t="shared" si="0" ref="G14:G181">H14-F14</f>
        <v>1567532</v>
      </c>
      <c r="H14" s="38">
        <f>H15+H21+H33+H81+H89+H176+H192+H196+H219+H252+H276+H292+H297+H306+H309+H314+H321+H326+H334+H341+H383+H216+H85+H94+H375+H331+H390+H173+H273</f>
        <v>42524900</v>
      </c>
    </row>
    <row r="15" spans="1:8" ht="23.25" customHeight="1">
      <c r="A15" s="3" t="s">
        <v>562</v>
      </c>
      <c r="B15" s="3" t="s">
        <v>564</v>
      </c>
      <c r="C15" s="2"/>
      <c r="D15" s="2"/>
      <c r="E15" s="5" t="s">
        <v>565</v>
      </c>
      <c r="F15" s="39">
        <f>F18+F16</f>
        <v>1015800</v>
      </c>
      <c r="G15" s="39">
        <f t="shared" si="0"/>
        <v>281100</v>
      </c>
      <c r="H15" s="39">
        <f>H18+H16</f>
        <v>1296900</v>
      </c>
    </row>
    <row r="16" spans="1:8" ht="21.75" customHeight="1" hidden="1">
      <c r="A16" s="3" t="s">
        <v>562</v>
      </c>
      <c r="B16" s="3" t="s">
        <v>564</v>
      </c>
      <c r="C16" s="3" t="s">
        <v>566</v>
      </c>
      <c r="D16" s="2"/>
      <c r="E16" s="5" t="s">
        <v>567</v>
      </c>
      <c r="F16" s="39">
        <f>F17</f>
        <v>0</v>
      </c>
      <c r="G16" s="39">
        <f t="shared" si="0"/>
        <v>0</v>
      </c>
      <c r="H16" s="39">
        <f>H17</f>
        <v>0</v>
      </c>
    </row>
    <row r="17" spans="1:8" ht="18.75" customHeight="1" hidden="1">
      <c r="A17" s="3" t="s">
        <v>562</v>
      </c>
      <c r="B17" s="3" t="s">
        <v>564</v>
      </c>
      <c r="C17" s="3" t="s">
        <v>566</v>
      </c>
      <c r="D17" s="3" t="s">
        <v>580</v>
      </c>
      <c r="E17" s="5" t="s">
        <v>506</v>
      </c>
      <c r="F17" s="40">
        <v>0</v>
      </c>
      <c r="G17" s="39">
        <f t="shared" si="0"/>
        <v>0</v>
      </c>
      <c r="H17" s="40">
        <v>0</v>
      </c>
    </row>
    <row r="18" spans="1:8" ht="15" customHeight="1">
      <c r="A18" s="3" t="s">
        <v>562</v>
      </c>
      <c r="B18" s="3" t="s">
        <v>564</v>
      </c>
      <c r="C18" s="3" t="s">
        <v>566</v>
      </c>
      <c r="D18" s="2"/>
      <c r="E18" s="5" t="s">
        <v>567</v>
      </c>
      <c r="F18" s="39">
        <f>F20+F19</f>
        <v>1015800</v>
      </c>
      <c r="G18" s="39">
        <f t="shared" si="0"/>
        <v>281100</v>
      </c>
      <c r="H18" s="39">
        <f>H20+H19</f>
        <v>1296900</v>
      </c>
    </row>
    <row r="19" spans="1:13" ht="15" customHeight="1">
      <c r="A19" s="3" t="s">
        <v>562</v>
      </c>
      <c r="B19" s="3" t="s">
        <v>564</v>
      </c>
      <c r="C19" s="3" t="s">
        <v>566</v>
      </c>
      <c r="D19" s="2">
        <v>121</v>
      </c>
      <c r="E19" s="11" t="s">
        <v>532</v>
      </c>
      <c r="F19" s="39">
        <v>1015800</v>
      </c>
      <c r="G19" s="39">
        <f t="shared" si="0"/>
        <v>281100</v>
      </c>
      <c r="H19" s="39">
        <f>996100+300800</f>
        <v>1296900</v>
      </c>
      <c r="M19" s="76"/>
    </row>
    <row r="20" spans="1:8" ht="16.5" customHeight="1" hidden="1">
      <c r="A20" s="3" t="s">
        <v>562</v>
      </c>
      <c r="B20" s="3" t="s">
        <v>564</v>
      </c>
      <c r="C20" s="3" t="s">
        <v>566</v>
      </c>
      <c r="D20" s="3" t="s">
        <v>568</v>
      </c>
      <c r="E20" s="11" t="s">
        <v>569</v>
      </c>
      <c r="F20" s="40">
        <v>0</v>
      </c>
      <c r="G20" s="39">
        <f t="shared" si="0"/>
        <v>0</v>
      </c>
      <c r="H20" s="40">
        <v>0</v>
      </c>
    </row>
    <row r="21" spans="1:8" ht="33.75" customHeight="1">
      <c r="A21" s="3" t="s">
        <v>562</v>
      </c>
      <c r="B21" s="3" t="s">
        <v>570</v>
      </c>
      <c r="C21" s="2"/>
      <c r="D21" s="2"/>
      <c r="E21" s="11" t="s">
        <v>571</v>
      </c>
      <c r="F21" s="39">
        <f>F24+F29+F22+F27</f>
        <v>1123800</v>
      </c>
      <c r="G21" s="39">
        <f t="shared" si="0"/>
        <v>287100</v>
      </c>
      <c r="H21" s="39">
        <f>H24+H29+H22+H27</f>
        <v>1410900</v>
      </c>
    </row>
    <row r="22" spans="1:8" ht="24.75" customHeight="1" hidden="1">
      <c r="A22" s="3" t="s">
        <v>562</v>
      </c>
      <c r="B22" s="3" t="s">
        <v>570</v>
      </c>
      <c r="C22" s="3" t="s">
        <v>572</v>
      </c>
      <c r="D22" s="2"/>
      <c r="E22" s="11" t="s">
        <v>573</v>
      </c>
      <c r="F22" s="39">
        <f>F23</f>
        <v>0</v>
      </c>
      <c r="G22" s="39">
        <f t="shared" si="0"/>
        <v>0</v>
      </c>
      <c r="H22" s="39">
        <f>H23</f>
        <v>0</v>
      </c>
    </row>
    <row r="23" spans="1:8" ht="17.25" customHeight="1" hidden="1">
      <c r="A23" s="3" t="s">
        <v>562</v>
      </c>
      <c r="B23" s="3" t="s">
        <v>570</v>
      </c>
      <c r="C23" s="3" t="s">
        <v>572</v>
      </c>
      <c r="D23" s="3" t="s">
        <v>580</v>
      </c>
      <c r="E23" s="11" t="s">
        <v>506</v>
      </c>
      <c r="F23" s="40">
        <v>0</v>
      </c>
      <c r="G23" s="39">
        <f t="shared" si="0"/>
        <v>0</v>
      </c>
      <c r="H23" s="40">
        <v>0</v>
      </c>
    </row>
    <row r="24" spans="1:8" ht="23.25" customHeight="1">
      <c r="A24" s="3" t="s">
        <v>562</v>
      </c>
      <c r="B24" s="3" t="s">
        <v>570</v>
      </c>
      <c r="C24" s="3" t="s">
        <v>572</v>
      </c>
      <c r="D24" s="2"/>
      <c r="E24" s="11" t="s">
        <v>573</v>
      </c>
      <c r="F24" s="39">
        <f>F26+F25</f>
        <v>1015800</v>
      </c>
      <c r="G24" s="39">
        <f t="shared" si="0"/>
        <v>281100</v>
      </c>
      <c r="H24" s="39">
        <f>H26+H25</f>
        <v>1296900</v>
      </c>
    </row>
    <row r="25" spans="1:8" ht="18.75" customHeight="1">
      <c r="A25" s="3" t="s">
        <v>562</v>
      </c>
      <c r="B25" s="3" t="s">
        <v>570</v>
      </c>
      <c r="C25" s="3" t="s">
        <v>572</v>
      </c>
      <c r="D25" s="2">
        <v>121</v>
      </c>
      <c r="E25" s="11" t="s">
        <v>532</v>
      </c>
      <c r="F25" s="39">
        <v>1015800</v>
      </c>
      <c r="G25" s="39">
        <f t="shared" si="0"/>
        <v>281100</v>
      </c>
      <c r="H25" s="39">
        <f>996100+300800</f>
        <v>1296900</v>
      </c>
    </row>
    <row r="26" spans="1:8" ht="16.5" customHeight="1" hidden="1">
      <c r="A26" s="3" t="s">
        <v>562</v>
      </c>
      <c r="B26" s="3" t="s">
        <v>570</v>
      </c>
      <c r="C26" s="3" t="s">
        <v>572</v>
      </c>
      <c r="D26" s="3" t="s">
        <v>568</v>
      </c>
      <c r="E26" s="11" t="s">
        <v>569</v>
      </c>
      <c r="F26" s="40">
        <v>0</v>
      </c>
      <c r="G26" s="39">
        <f t="shared" si="0"/>
        <v>0</v>
      </c>
      <c r="H26" s="40">
        <v>0</v>
      </c>
    </row>
    <row r="27" spans="1:8" ht="16.5" customHeight="1" hidden="1">
      <c r="A27" s="3" t="s">
        <v>562</v>
      </c>
      <c r="B27" s="3" t="s">
        <v>570</v>
      </c>
      <c r="C27" s="3" t="s">
        <v>574</v>
      </c>
      <c r="D27" s="3"/>
      <c r="E27" s="11" t="s">
        <v>575</v>
      </c>
      <c r="F27" s="40">
        <f>F28</f>
        <v>0</v>
      </c>
      <c r="G27" s="39">
        <f t="shared" si="0"/>
        <v>0</v>
      </c>
      <c r="H27" s="40">
        <f>H28</f>
        <v>0</v>
      </c>
    </row>
    <row r="28" spans="1:8" ht="16.5" customHeight="1" hidden="1">
      <c r="A28" s="3" t="s">
        <v>562</v>
      </c>
      <c r="B28" s="3" t="s">
        <v>570</v>
      </c>
      <c r="C28" s="3" t="s">
        <v>574</v>
      </c>
      <c r="D28" s="3" t="s">
        <v>580</v>
      </c>
      <c r="E28" s="11" t="s">
        <v>506</v>
      </c>
      <c r="F28" s="40">
        <v>0</v>
      </c>
      <c r="G28" s="39">
        <f t="shared" si="0"/>
        <v>0</v>
      </c>
      <c r="H28" s="40">
        <v>0</v>
      </c>
    </row>
    <row r="29" spans="1:8" ht="16.5" customHeight="1">
      <c r="A29" s="3" t="s">
        <v>562</v>
      </c>
      <c r="B29" s="3" t="s">
        <v>570</v>
      </c>
      <c r="C29" s="3" t="s">
        <v>574</v>
      </c>
      <c r="D29" s="2"/>
      <c r="E29" s="11" t="s">
        <v>575</v>
      </c>
      <c r="F29" s="39">
        <f>F32+F30+F31</f>
        <v>108000</v>
      </c>
      <c r="G29" s="39">
        <f t="shared" si="0"/>
        <v>6000</v>
      </c>
      <c r="H29" s="39">
        <f>H32+H30+H31</f>
        <v>114000</v>
      </c>
    </row>
    <row r="30" spans="1:8" ht="16.5" customHeight="1">
      <c r="A30" s="3" t="s">
        <v>562</v>
      </c>
      <c r="B30" s="3" t="s">
        <v>570</v>
      </c>
      <c r="C30" s="3" t="s">
        <v>574</v>
      </c>
      <c r="D30" s="2">
        <v>122</v>
      </c>
      <c r="E30" s="11" t="s">
        <v>533</v>
      </c>
      <c r="F30" s="39">
        <v>6000</v>
      </c>
      <c r="G30" s="39">
        <f t="shared" si="0"/>
        <v>0</v>
      </c>
      <c r="H30" s="39">
        <v>6000</v>
      </c>
    </row>
    <row r="31" spans="1:8" ht="16.5" customHeight="1">
      <c r="A31" s="3" t="s">
        <v>562</v>
      </c>
      <c r="B31" s="3" t="s">
        <v>570</v>
      </c>
      <c r="C31" s="3" t="s">
        <v>574</v>
      </c>
      <c r="D31" s="2">
        <v>244</v>
      </c>
      <c r="E31" s="11" t="s">
        <v>535</v>
      </c>
      <c r="F31" s="39">
        <v>102000</v>
      </c>
      <c r="G31" s="39">
        <f t="shared" si="0"/>
        <v>6000</v>
      </c>
      <c r="H31" s="39">
        <v>108000</v>
      </c>
    </row>
    <row r="32" spans="1:8" ht="16.5" customHeight="1" hidden="1">
      <c r="A32" s="3" t="s">
        <v>562</v>
      </c>
      <c r="B32" s="3" t="s">
        <v>570</v>
      </c>
      <c r="C32" s="3" t="s">
        <v>574</v>
      </c>
      <c r="D32" s="3" t="s">
        <v>568</v>
      </c>
      <c r="E32" s="5" t="s">
        <v>569</v>
      </c>
      <c r="F32" s="40">
        <v>0</v>
      </c>
      <c r="G32" s="39">
        <f t="shared" si="0"/>
        <v>0</v>
      </c>
      <c r="H32" s="40">
        <v>0</v>
      </c>
    </row>
    <row r="33" spans="1:8" ht="38.25" customHeight="1">
      <c r="A33" s="3" t="s">
        <v>562</v>
      </c>
      <c r="B33" s="3" t="s">
        <v>576</v>
      </c>
      <c r="C33" s="2"/>
      <c r="D33" s="2"/>
      <c r="E33" s="5" t="s">
        <v>577</v>
      </c>
      <c r="F33" s="39">
        <f>F34+F38+F46+F51+F59+F65+F44+F69+F76+F79+F36+F49+F57+F63+F67+F74</f>
        <v>11979545</v>
      </c>
      <c r="G33" s="39">
        <f t="shared" si="0"/>
        <v>4512233</v>
      </c>
      <c r="H33" s="39">
        <f>H34+H38+H46+H51+H59+H65+H44+H69+H76+H79+H36+H49+H57+H63+H67+H74</f>
        <v>16491778</v>
      </c>
    </row>
    <row r="34" spans="1:8" ht="20.25" customHeight="1" hidden="1">
      <c r="A34" s="3" t="s">
        <v>562</v>
      </c>
      <c r="B34" s="3" t="s">
        <v>576</v>
      </c>
      <c r="C34" s="3" t="s">
        <v>578</v>
      </c>
      <c r="D34" s="2"/>
      <c r="E34" s="5" t="s">
        <v>579</v>
      </c>
      <c r="F34" s="39">
        <f>F35</f>
        <v>0</v>
      </c>
      <c r="G34" s="39">
        <f t="shared" si="0"/>
        <v>0</v>
      </c>
      <c r="H34" s="39">
        <f>H35</f>
        <v>0</v>
      </c>
    </row>
    <row r="35" spans="1:8" ht="16.5" customHeight="1" hidden="1">
      <c r="A35" s="3" t="s">
        <v>562</v>
      </c>
      <c r="B35" s="3" t="s">
        <v>576</v>
      </c>
      <c r="C35" s="3" t="s">
        <v>578</v>
      </c>
      <c r="D35" s="3" t="s">
        <v>580</v>
      </c>
      <c r="E35" s="5" t="s">
        <v>581</v>
      </c>
      <c r="F35" s="40">
        <v>0</v>
      </c>
      <c r="G35" s="39">
        <f t="shared" si="0"/>
        <v>0</v>
      </c>
      <c r="H35" s="40">
        <v>0</v>
      </c>
    </row>
    <row r="36" spans="1:8" ht="33" customHeight="1" hidden="1">
      <c r="A36" s="3" t="s">
        <v>562</v>
      </c>
      <c r="B36" s="3" t="s">
        <v>576</v>
      </c>
      <c r="C36" s="3" t="s">
        <v>582</v>
      </c>
      <c r="D36" s="3"/>
      <c r="E36" s="5" t="s">
        <v>583</v>
      </c>
      <c r="F36" s="40">
        <f>F37</f>
        <v>0</v>
      </c>
      <c r="G36" s="39">
        <f t="shared" si="0"/>
        <v>0</v>
      </c>
      <c r="H36" s="40">
        <f>H37</f>
        <v>0</v>
      </c>
    </row>
    <row r="37" spans="1:8" ht="16.5" customHeight="1" hidden="1">
      <c r="A37" s="3" t="s">
        <v>562</v>
      </c>
      <c r="B37" s="3" t="s">
        <v>576</v>
      </c>
      <c r="C37" s="3" t="s">
        <v>582</v>
      </c>
      <c r="D37" s="3" t="s">
        <v>580</v>
      </c>
      <c r="E37" s="5" t="s">
        <v>506</v>
      </c>
      <c r="F37" s="40">
        <v>0</v>
      </c>
      <c r="G37" s="39">
        <f t="shared" si="0"/>
        <v>0</v>
      </c>
      <c r="H37" s="40">
        <v>0</v>
      </c>
    </row>
    <row r="38" spans="1:8" ht="34.5" customHeight="1">
      <c r="A38" s="3" t="s">
        <v>562</v>
      </c>
      <c r="B38" s="3" t="s">
        <v>576</v>
      </c>
      <c r="C38" s="3" t="s">
        <v>582</v>
      </c>
      <c r="D38" s="2"/>
      <c r="E38" s="5" t="s">
        <v>583</v>
      </c>
      <c r="F38" s="41">
        <f>F43+F39+F40+F41+F42</f>
        <v>644000</v>
      </c>
      <c r="G38" s="39">
        <f t="shared" si="0"/>
        <v>168000</v>
      </c>
      <c r="H38" s="41">
        <f>H43+H39+H40+H41+H42</f>
        <v>812000</v>
      </c>
    </row>
    <row r="39" spans="1:11" ht="20.25" customHeight="1">
      <c r="A39" s="3" t="s">
        <v>562</v>
      </c>
      <c r="B39" s="3" t="s">
        <v>576</v>
      </c>
      <c r="C39" s="3" t="s">
        <v>582</v>
      </c>
      <c r="D39" s="2">
        <v>121</v>
      </c>
      <c r="E39" s="11" t="s">
        <v>532</v>
      </c>
      <c r="F39" s="41">
        <v>506000</v>
      </c>
      <c r="G39" s="39">
        <f t="shared" si="0"/>
        <v>100000</v>
      </c>
      <c r="H39" s="41">
        <f>465300+140700</f>
        <v>606000</v>
      </c>
      <c r="J39" s="76">
        <f>H127+H141+H247+H300+H302+H304+H384+H791+H934+H969+H972</f>
        <v>3380700</v>
      </c>
      <c r="K39" s="76" t="e">
        <f>#REF!+#REF!+#REF!+#REF!+#REF!+#REF!+#REF!+#REF!+#REF!+#REF!+#REF!</f>
        <v>#REF!</v>
      </c>
    </row>
    <row r="40" spans="1:8" ht="19.5" customHeight="1">
      <c r="A40" s="3" t="s">
        <v>562</v>
      </c>
      <c r="B40" s="3" t="s">
        <v>576</v>
      </c>
      <c r="C40" s="3" t="s">
        <v>582</v>
      </c>
      <c r="D40" s="2">
        <v>122</v>
      </c>
      <c r="E40" s="11" t="s">
        <v>533</v>
      </c>
      <c r="F40" s="41">
        <v>3200</v>
      </c>
      <c r="G40" s="39">
        <f t="shared" si="0"/>
        <v>0</v>
      </c>
      <c r="H40" s="41">
        <v>3200</v>
      </c>
    </row>
    <row r="41" spans="1:8" ht="24.75" customHeight="1">
      <c r="A41" s="3" t="s">
        <v>562</v>
      </c>
      <c r="B41" s="3" t="s">
        <v>576</v>
      </c>
      <c r="C41" s="3" t="s">
        <v>582</v>
      </c>
      <c r="D41" s="2">
        <v>242</v>
      </c>
      <c r="E41" s="11" t="s">
        <v>534</v>
      </c>
      <c r="F41" s="41">
        <v>20800</v>
      </c>
      <c r="G41" s="39">
        <f t="shared" si="0"/>
        <v>6000</v>
      </c>
      <c r="H41" s="41">
        <v>26800</v>
      </c>
    </row>
    <row r="42" spans="1:8" ht="21.75" customHeight="1">
      <c r="A42" s="3" t="s">
        <v>562</v>
      </c>
      <c r="B42" s="3" t="s">
        <v>576</v>
      </c>
      <c r="C42" s="3" t="s">
        <v>582</v>
      </c>
      <c r="D42" s="2">
        <v>244</v>
      </c>
      <c r="E42" s="11" t="s">
        <v>535</v>
      </c>
      <c r="F42" s="41">
        <v>114000</v>
      </c>
      <c r="G42" s="39">
        <f t="shared" si="0"/>
        <v>62000</v>
      </c>
      <c r="H42" s="41">
        <f>30000+10400+25600+110000</f>
        <v>176000</v>
      </c>
    </row>
    <row r="43" spans="1:8" ht="16.5" customHeight="1" hidden="1">
      <c r="A43" s="3" t="s">
        <v>562</v>
      </c>
      <c r="B43" s="3" t="s">
        <v>576</v>
      </c>
      <c r="C43" s="3" t="s">
        <v>582</v>
      </c>
      <c r="D43" s="3" t="s">
        <v>568</v>
      </c>
      <c r="E43" s="5" t="s">
        <v>569</v>
      </c>
      <c r="F43" s="40">
        <v>0</v>
      </c>
      <c r="G43" s="39">
        <f t="shared" si="0"/>
        <v>0</v>
      </c>
      <c r="H43" s="40">
        <v>0</v>
      </c>
    </row>
    <row r="44" spans="1:8" ht="38.25" customHeight="1" hidden="1">
      <c r="A44" s="3" t="s">
        <v>562</v>
      </c>
      <c r="B44" s="3" t="s">
        <v>576</v>
      </c>
      <c r="C44" s="3" t="s">
        <v>103</v>
      </c>
      <c r="D44" s="3"/>
      <c r="E44" s="5" t="s">
        <v>225</v>
      </c>
      <c r="F44" s="41">
        <f>F45</f>
        <v>0</v>
      </c>
      <c r="G44" s="39">
        <f t="shared" si="0"/>
        <v>0</v>
      </c>
      <c r="H44" s="41">
        <f>H45</f>
        <v>0</v>
      </c>
    </row>
    <row r="45" spans="1:8" ht="16.5" customHeight="1" hidden="1">
      <c r="A45" s="3" t="s">
        <v>562</v>
      </c>
      <c r="B45" s="3" t="s">
        <v>576</v>
      </c>
      <c r="C45" s="3" t="s">
        <v>103</v>
      </c>
      <c r="D45" s="3" t="s">
        <v>568</v>
      </c>
      <c r="E45" s="31" t="s">
        <v>569</v>
      </c>
      <c r="F45" s="41">
        <v>0</v>
      </c>
      <c r="G45" s="39">
        <f t="shared" si="0"/>
        <v>0</v>
      </c>
      <c r="H45" s="41">
        <v>0</v>
      </c>
    </row>
    <row r="46" spans="1:8" ht="27.75" customHeight="1">
      <c r="A46" s="3" t="s">
        <v>562</v>
      </c>
      <c r="B46" s="3" t="s">
        <v>576</v>
      </c>
      <c r="C46" s="3" t="s">
        <v>584</v>
      </c>
      <c r="D46" s="2"/>
      <c r="E46" s="5" t="s">
        <v>585</v>
      </c>
      <c r="F46" s="41">
        <f>F47+F48</f>
        <v>300</v>
      </c>
      <c r="G46" s="39">
        <f t="shared" si="0"/>
        <v>-300</v>
      </c>
      <c r="H46" s="41">
        <f>H47+H48</f>
        <v>0</v>
      </c>
    </row>
    <row r="47" spans="1:8" ht="16.5" customHeight="1" hidden="1">
      <c r="A47" s="3" t="s">
        <v>562</v>
      </c>
      <c r="B47" s="3" t="s">
        <v>576</v>
      </c>
      <c r="C47" s="3" t="s">
        <v>584</v>
      </c>
      <c r="D47" s="3" t="s">
        <v>596</v>
      </c>
      <c r="E47" s="5" t="s">
        <v>597</v>
      </c>
      <c r="F47" s="40">
        <v>0</v>
      </c>
      <c r="G47" s="39">
        <f t="shared" si="0"/>
        <v>0</v>
      </c>
      <c r="H47" s="40">
        <v>0</v>
      </c>
    </row>
    <row r="48" spans="1:8" ht="16.5" customHeight="1">
      <c r="A48" s="3" t="s">
        <v>562</v>
      </c>
      <c r="B48" s="3" t="s">
        <v>576</v>
      </c>
      <c r="C48" s="3" t="s">
        <v>584</v>
      </c>
      <c r="D48" s="3" t="s">
        <v>520</v>
      </c>
      <c r="E48" s="11" t="s">
        <v>535</v>
      </c>
      <c r="F48" s="40">
        <v>300</v>
      </c>
      <c r="G48" s="39">
        <f t="shared" si="0"/>
        <v>-300</v>
      </c>
      <c r="H48" s="40">
        <v>0</v>
      </c>
    </row>
    <row r="49" spans="1:8" ht="16.5" customHeight="1" hidden="1">
      <c r="A49" s="3" t="s">
        <v>562</v>
      </c>
      <c r="B49" s="3" t="s">
        <v>576</v>
      </c>
      <c r="C49" s="3" t="s">
        <v>588</v>
      </c>
      <c r="D49" s="3"/>
      <c r="E49" s="11" t="s">
        <v>589</v>
      </c>
      <c r="F49" s="40">
        <f>F50</f>
        <v>0</v>
      </c>
      <c r="G49" s="39">
        <f t="shared" si="0"/>
        <v>0</v>
      </c>
      <c r="H49" s="40">
        <f>H50</f>
        <v>0</v>
      </c>
    </row>
    <row r="50" spans="1:8" ht="16.5" customHeight="1" hidden="1">
      <c r="A50" s="3" t="s">
        <v>562</v>
      </c>
      <c r="B50" s="3" t="s">
        <v>576</v>
      </c>
      <c r="C50" s="3" t="s">
        <v>588</v>
      </c>
      <c r="D50" s="3" t="s">
        <v>580</v>
      </c>
      <c r="E50" s="11" t="s">
        <v>506</v>
      </c>
      <c r="F50" s="40">
        <v>0</v>
      </c>
      <c r="G50" s="39">
        <f t="shared" si="0"/>
        <v>0</v>
      </c>
      <c r="H50" s="40">
        <v>0</v>
      </c>
    </row>
    <row r="51" spans="1:8" ht="17.25" customHeight="1">
      <c r="A51" s="3" t="s">
        <v>562</v>
      </c>
      <c r="B51" s="3" t="s">
        <v>576</v>
      </c>
      <c r="C51" s="3" t="s">
        <v>588</v>
      </c>
      <c r="D51" s="2"/>
      <c r="E51" s="11" t="s">
        <v>589</v>
      </c>
      <c r="F51" s="41">
        <f>F56+F52+F53+F54+F55</f>
        <v>9365591</v>
      </c>
      <c r="G51" s="39">
        <f t="shared" si="0"/>
        <v>2643852</v>
      </c>
      <c r="H51" s="41">
        <f>H56+H52+H53+H54+H55</f>
        <v>12009443</v>
      </c>
    </row>
    <row r="52" spans="1:8" ht="17.25" customHeight="1">
      <c r="A52" s="3" t="s">
        <v>562</v>
      </c>
      <c r="B52" s="3" t="s">
        <v>576</v>
      </c>
      <c r="C52" s="3" t="s">
        <v>588</v>
      </c>
      <c r="D52" s="2">
        <v>121</v>
      </c>
      <c r="E52" s="11" t="s">
        <v>532</v>
      </c>
      <c r="F52" s="41">
        <v>7875434</v>
      </c>
      <c r="G52" s="39">
        <f t="shared" si="0"/>
        <v>1623031</v>
      </c>
      <c r="H52" s="41">
        <f>7464700+2254400-220635</f>
        <v>9498465</v>
      </c>
    </row>
    <row r="53" spans="1:8" ht="17.25" customHeight="1">
      <c r="A53" s="3" t="s">
        <v>562</v>
      </c>
      <c r="B53" s="3" t="s">
        <v>576</v>
      </c>
      <c r="C53" s="3" t="s">
        <v>588</v>
      </c>
      <c r="D53" s="2">
        <v>122</v>
      </c>
      <c r="E53" s="11" t="s">
        <v>533</v>
      </c>
      <c r="F53" s="41">
        <v>0</v>
      </c>
      <c r="G53" s="39">
        <f t="shared" si="0"/>
        <v>40000</v>
      </c>
      <c r="H53" s="41">
        <v>40000</v>
      </c>
    </row>
    <row r="54" spans="1:8" ht="17.25" customHeight="1">
      <c r="A54" s="3" t="s">
        <v>562</v>
      </c>
      <c r="B54" s="3" t="s">
        <v>576</v>
      </c>
      <c r="C54" s="3" t="s">
        <v>588</v>
      </c>
      <c r="D54" s="2">
        <v>244</v>
      </c>
      <c r="E54" s="11" t="s">
        <v>535</v>
      </c>
      <c r="F54" s="41">
        <v>1247157</v>
      </c>
      <c r="G54" s="39">
        <f t="shared" si="0"/>
        <v>1004821</v>
      </c>
      <c r="H54" s="41">
        <f>250000+70000+1034843+485000+148500+265500-1865</f>
        <v>2251978</v>
      </c>
    </row>
    <row r="55" spans="1:8" ht="17.25" customHeight="1">
      <c r="A55" s="3" t="s">
        <v>562</v>
      </c>
      <c r="B55" s="3" t="s">
        <v>576</v>
      </c>
      <c r="C55" s="3" t="s">
        <v>588</v>
      </c>
      <c r="D55" s="2">
        <v>851</v>
      </c>
      <c r="E55" s="11" t="s">
        <v>443</v>
      </c>
      <c r="F55" s="41">
        <v>64000</v>
      </c>
      <c r="G55" s="39">
        <f t="shared" si="0"/>
        <v>116000</v>
      </c>
      <c r="H55" s="41">
        <v>180000</v>
      </c>
    </row>
    <row r="56" spans="1:8" ht="16.5" customHeight="1">
      <c r="A56" s="3" t="s">
        <v>562</v>
      </c>
      <c r="B56" s="3" t="s">
        <v>576</v>
      </c>
      <c r="C56" s="3" t="s">
        <v>588</v>
      </c>
      <c r="D56" s="3" t="s">
        <v>273</v>
      </c>
      <c r="E56" s="5" t="s">
        <v>274</v>
      </c>
      <c r="F56" s="40">
        <f>243000-64000</f>
        <v>179000</v>
      </c>
      <c r="G56" s="39">
        <f t="shared" si="0"/>
        <v>-140000</v>
      </c>
      <c r="H56" s="40">
        <v>39000</v>
      </c>
    </row>
    <row r="57" spans="1:8" ht="25.5" customHeight="1" hidden="1">
      <c r="A57" s="3" t="s">
        <v>562</v>
      </c>
      <c r="B57" s="3" t="s">
        <v>576</v>
      </c>
      <c r="C57" s="3" t="s">
        <v>590</v>
      </c>
      <c r="D57" s="3"/>
      <c r="E57" s="5" t="s">
        <v>226</v>
      </c>
      <c r="F57" s="40">
        <f>F58</f>
        <v>0</v>
      </c>
      <c r="G57" s="39">
        <f t="shared" si="0"/>
        <v>0</v>
      </c>
      <c r="H57" s="40">
        <f>H58</f>
        <v>0</v>
      </c>
    </row>
    <row r="58" spans="1:8" ht="16.5" customHeight="1" hidden="1">
      <c r="A58" s="3" t="s">
        <v>562</v>
      </c>
      <c r="B58" s="3" t="s">
        <v>576</v>
      </c>
      <c r="C58" s="3" t="s">
        <v>590</v>
      </c>
      <c r="D58" s="3" t="s">
        <v>580</v>
      </c>
      <c r="E58" s="5" t="s">
        <v>506</v>
      </c>
      <c r="F58" s="40">
        <v>0</v>
      </c>
      <c r="G58" s="39">
        <f t="shared" si="0"/>
        <v>0</v>
      </c>
      <c r="H58" s="40">
        <v>0</v>
      </c>
    </row>
    <row r="59" spans="1:8" ht="24.75" customHeight="1">
      <c r="A59" s="3" t="s">
        <v>562</v>
      </c>
      <c r="B59" s="3" t="s">
        <v>576</v>
      </c>
      <c r="C59" s="3" t="s">
        <v>590</v>
      </c>
      <c r="D59" s="2"/>
      <c r="E59" s="5" t="s">
        <v>226</v>
      </c>
      <c r="F59" s="41">
        <f>F62+F61+F60</f>
        <v>220154</v>
      </c>
      <c r="G59" s="39">
        <f t="shared" si="0"/>
        <v>481</v>
      </c>
      <c r="H59" s="41">
        <f>H62+H61+H60</f>
        <v>220635</v>
      </c>
    </row>
    <row r="60" spans="1:8" ht="24.75" customHeight="1">
      <c r="A60" s="3" t="s">
        <v>562</v>
      </c>
      <c r="B60" s="3" t="s">
        <v>576</v>
      </c>
      <c r="C60" s="3" t="s">
        <v>590</v>
      </c>
      <c r="D60" s="3" t="s">
        <v>521</v>
      </c>
      <c r="E60" s="44" t="s">
        <v>532</v>
      </c>
      <c r="F60" s="41">
        <v>0</v>
      </c>
      <c r="G60" s="39">
        <f t="shared" si="0"/>
        <v>220635</v>
      </c>
      <c r="H60" s="82">
        <v>220635</v>
      </c>
    </row>
    <row r="61" spans="1:8" ht="24.75" customHeight="1">
      <c r="A61" s="3" t="s">
        <v>562</v>
      </c>
      <c r="B61" s="3" t="s">
        <v>576</v>
      </c>
      <c r="C61" s="3" t="s">
        <v>590</v>
      </c>
      <c r="D61" s="2">
        <v>244</v>
      </c>
      <c r="E61" s="11" t="s">
        <v>535</v>
      </c>
      <c r="F61" s="41">
        <v>220154</v>
      </c>
      <c r="G61" s="39">
        <f t="shared" si="0"/>
        <v>-220154</v>
      </c>
      <c r="H61" s="82">
        <v>0</v>
      </c>
    </row>
    <row r="62" spans="1:8" ht="16.5" customHeight="1" hidden="1">
      <c r="A62" s="3" t="s">
        <v>562</v>
      </c>
      <c r="B62" s="3" t="s">
        <v>576</v>
      </c>
      <c r="C62" s="3" t="s">
        <v>590</v>
      </c>
      <c r="D62" s="3" t="s">
        <v>568</v>
      </c>
      <c r="E62" s="11" t="s">
        <v>569</v>
      </c>
      <c r="F62" s="40"/>
      <c r="G62" s="39">
        <f t="shared" si="0"/>
        <v>0</v>
      </c>
      <c r="H62" s="40"/>
    </row>
    <row r="63" spans="1:8" ht="16.5" customHeight="1" hidden="1">
      <c r="A63" s="3" t="s">
        <v>562</v>
      </c>
      <c r="B63" s="3" t="s">
        <v>576</v>
      </c>
      <c r="C63" s="3" t="s">
        <v>591</v>
      </c>
      <c r="D63" s="3"/>
      <c r="E63" s="11" t="s">
        <v>227</v>
      </c>
      <c r="F63" s="40">
        <f>F64</f>
        <v>0</v>
      </c>
      <c r="G63" s="39">
        <f t="shared" si="0"/>
        <v>0</v>
      </c>
      <c r="H63" s="40">
        <f>H64</f>
        <v>0</v>
      </c>
    </row>
    <row r="64" spans="1:8" ht="16.5" customHeight="1" hidden="1">
      <c r="A64" s="3" t="s">
        <v>562</v>
      </c>
      <c r="B64" s="3" t="s">
        <v>576</v>
      </c>
      <c r="C64" s="3" t="s">
        <v>591</v>
      </c>
      <c r="D64" s="3" t="s">
        <v>580</v>
      </c>
      <c r="E64" s="11" t="s">
        <v>506</v>
      </c>
      <c r="F64" s="40">
        <v>0</v>
      </c>
      <c r="G64" s="39">
        <f t="shared" si="0"/>
        <v>0</v>
      </c>
      <c r="H64" s="40">
        <v>0</v>
      </c>
    </row>
    <row r="65" spans="1:8" ht="16.5" customHeight="1" hidden="1">
      <c r="A65" s="3" t="s">
        <v>562</v>
      </c>
      <c r="B65" s="3" t="s">
        <v>576</v>
      </c>
      <c r="C65" s="3" t="s">
        <v>591</v>
      </c>
      <c r="D65" s="2"/>
      <c r="E65" s="11" t="s">
        <v>227</v>
      </c>
      <c r="F65" s="41">
        <f>F66</f>
        <v>0</v>
      </c>
      <c r="G65" s="39">
        <f t="shared" si="0"/>
        <v>0</v>
      </c>
      <c r="H65" s="41">
        <f>H66</f>
        <v>0</v>
      </c>
    </row>
    <row r="66" spans="1:8" ht="16.5" customHeight="1" hidden="1">
      <c r="A66" s="3" t="s">
        <v>562</v>
      </c>
      <c r="B66" s="3" t="s">
        <v>576</v>
      </c>
      <c r="C66" s="3" t="s">
        <v>591</v>
      </c>
      <c r="D66" s="3" t="s">
        <v>568</v>
      </c>
      <c r="E66" s="11" t="s">
        <v>569</v>
      </c>
      <c r="F66" s="40">
        <v>0</v>
      </c>
      <c r="G66" s="39">
        <f t="shared" si="0"/>
        <v>0</v>
      </c>
      <c r="H66" s="40">
        <v>0</v>
      </c>
    </row>
    <row r="67" spans="1:8" ht="16.5" customHeight="1" hidden="1">
      <c r="A67" s="3" t="s">
        <v>562</v>
      </c>
      <c r="B67" s="3" t="s">
        <v>576</v>
      </c>
      <c r="C67" s="3" t="s">
        <v>104</v>
      </c>
      <c r="D67" s="3"/>
      <c r="E67" s="44" t="s">
        <v>106</v>
      </c>
      <c r="F67" s="40">
        <f>F68</f>
        <v>0</v>
      </c>
      <c r="G67" s="39">
        <f t="shared" si="0"/>
        <v>0</v>
      </c>
      <c r="H67" s="40">
        <f>H68</f>
        <v>0</v>
      </c>
    </row>
    <row r="68" spans="1:8" ht="16.5" customHeight="1" hidden="1">
      <c r="A68" s="3" t="s">
        <v>562</v>
      </c>
      <c r="B68" s="3" t="s">
        <v>576</v>
      </c>
      <c r="C68" s="3" t="s">
        <v>104</v>
      </c>
      <c r="D68" s="3" t="s">
        <v>580</v>
      </c>
      <c r="E68" s="11" t="s">
        <v>506</v>
      </c>
      <c r="F68" s="40">
        <v>0</v>
      </c>
      <c r="G68" s="39">
        <f t="shared" si="0"/>
        <v>0</v>
      </c>
      <c r="H68" s="40">
        <v>0</v>
      </c>
    </row>
    <row r="69" spans="1:8" ht="16.5" customHeight="1">
      <c r="A69" s="3" t="s">
        <v>562</v>
      </c>
      <c r="B69" s="3" t="s">
        <v>576</v>
      </c>
      <c r="C69" s="3" t="s">
        <v>104</v>
      </c>
      <c r="D69" s="3"/>
      <c r="E69" s="44" t="s">
        <v>106</v>
      </c>
      <c r="F69" s="40">
        <f>F73+F70+F71+F72</f>
        <v>1749500</v>
      </c>
      <c r="G69" s="39">
        <f t="shared" si="0"/>
        <v>1700200</v>
      </c>
      <c r="H69" s="40">
        <f>H73+H70+H71+H72</f>
        <v>3449700</v>
      </c>
    </row>
    <row r="70" spans="1:8" ht="16.5" customHeight="1">
      <c r="A70" s="3" t="s">
        <v>562</v>
      </c>
      <c r="B70" s="3" t="s">
        <v>576</v>
      </c>
      <c r="C70" s="3" t="s">
        <v>104</v>
      </c>
      <c r="D70" s="3" t="s">
        <v>521</v>
      </c>
      <c r="E70" s="44" t="s">
        <v>532</v>
      </c>
      <c r="F70" s="40">
        <v>1749500</v>
      </c>
      <c r="G70" s="39">
        <f t="shared" si="0"/>
        <v>735200</v>
      </c>
      <c r="H70" s="40">
        <f>1908400+576300</f>
        <v>2484700</v>
      </c>
    </row>
    <row r="71" spans="1:8" ht="16.5" customHeight="1">
      <c r="A71" s="3" t="s">
        <v>562</v>
      </c>
      <c r="B71" s="3" t="s">
        <v>576</v>
      </c>
      <c r="C71" s="3" t="s">
        <v>104</v>
      </c>
      <c r="D71" s="3" t="s">
        <v>522</v>
      </c>
      <c r="E71" s="44" t="s">
        <v>533</v>
      </c>
      <c r="F71" s="40">
        <v>0</v>
      </c>
      <c r="G71" s="39">
        <f t="shared" si="0"/>
        <v>25000</v>
      </c>
      <c r="H71" s="40">
        <v>25000</v>
      </c>
    </row>
    <row r="72" spans="1:8" ht="16.5" customHeight="1">
      <c r="A72" s="3" t="s">
        <v>562</v>
      </c>
      <c r="B72" s="3" t="s">
        <v>576</v>
      </c>
      <c r="C72" s="3" t="s">
        <v>104</v>
      </c>
      <c r="D72" s="3" t="s">
        <v>520</v>
      </c>
      <c r="E72" s="44" t="s">
        <v>535</v>
      </c>
      <c r="F72" s="40">
        <v>0</v>
      </c>
      <c r="G72" s="39">
        <f t="shared" si="0"/>
        <v>940000</v>
      </c>
      <c r="H72" s="40">
        <f>150000+790000</f>
        <v>940000</v>
      </c>
    </row>
    <row r="73" spans="1:8" ht="16.5" customHeight="1" hidden="1">
      <c r="A73" s="3" t="s">
        <v>562</v>
      </c>
      <c r="B73" s="3" t="s">
        <v>576</v>
      </c>
      <c r="C73" s="3" t="s">
        <v>104</v>
      </c>
      <c r="D73" s="3" t="s">
        <v>568</v>
      </c>
      <c r="E73" s="31" t="s">
        <v>569</v>
      </c>
      <c r="F73" s="40">
        <v>0</v>
      </c>
      <c r="G73" s="39">
        <f t="shared" si="0"/>
        <v>0</v>
      </c>
      <c r="H73" s="40">
        <v>0</v>
      </c>
    </row>
    <row r="74" spans="1:8" ht="16.5" customHeight="1" hidden="1">
      <c r="A74" s="3" t="s">
        <v>562</v>
      </c>
      <c r="B74" s="3" t="s">
        <v>576</v>
      </c>
      <c r="C74" s="3" t="s">
        <v>105</v>
      </c>
      <c r="D74" s="3"/>
      <c r="E74" s="31" t="s">
        <v>107</v>
      </c>
      <c r="F74" s="40">
        <f>F75</f>
        <v>0</v>
      </c>
      <c r="G74" s="39">
        <f t="shared" si="0"/>
        <v>0</v>
      </c>
      <c r="H74" s="40">
        <f>H75</f>
        <v>0</v>
      </c>
    </row>
    <row r="75" spans="1:8" ht="16.5" customHeight="1" hidden="1">
      <c r="A75" s="3" t="s">
        <v>562</v>
      </c>
      <c r="B75" s="3" t="s">
        <v>576</v>
      </c>
      <c r="C75" s="3" t="s">
        <v>105</v>
      </c>
      <c r="D75" s="3" t="s">
        <v>580</v>
      </c>
      <c r="E75" s="5" t="s">
        <v>506</v>
      </c>
      <c r="F75" s="40">
        <v>0</v>
      </c>
      <c r="G75" s="39">
        <f t="shared" si="0"/>
        <v>0</v>
      </c>
      <c r="H75" s="40">
        <v>0</v>
      </c>
    </row>
    <row r="76" spans="1:8" ht="16.5" customHeight="1" hidden="1">
      <c r="A76" s="3" t="s">
        <v>562</v>
      </c>
      <c r="B76" s="3" t="s">
        <v>576</v>
      </c>
      <c r="C76" s="3" t="s">
        <v>105</v>
      </c>
      <c r="D76" s="3"/>
      <c r="E76" s="31" t="s">
        <v>107</v>
      </c>
      <c r="F76" s="40">
        <f>F78+F77</f>
        <v>0</v>
      </c>
      <c r="G76" s="39">
        <f t="shared" si="0"/>
        <v>0</v>
      </c>
      <c r="H76" s="40">
        <f>H78+H77</f>
        <v>0</v>
      </c>
    </row>
    <row r="77" spans="1:8" ht="16.5" customHeight="1" hidden="1">
      <c r="A77" s="3" t="s">
        <v>562</v>
      </c>
      <c r="B77" s="3" t="s">
        <v>576</v>
      </c>
      <c r="C77" s="3" t="s">
        <v>105</v>
      </c>
      <c r="D77" s="42" t="s">
        <v>520</v>
      </c>
      <c r="E77" s="44" t="s">
        <v>535</v>
      </c>
      <c r="F77" s="40"/>
      <c r="G77" s="39">
        <f t="shared" si="0"/>
        <v>0</v>
      </c>
      <c r="H77" s="40"/>
    </row>
    <row r="78" spans="1:8" ht="16.5" customHeight="1" hidden="1">
      <c r="A78" s="3" t="s">
        <v>562</v>
      </c>
      <c r="B78" s="3" t="s">
        <v>576</v>
      </c>
      <c r="C78" s="3" t="s">
        <v>105</v>
      </c>
      <c r="D78" s="3" t="s">
        <v>568</v>
      </c>
      <c r="E78" s="31" t="s">
        <v>569</v>
      </c>
      <c r="F78" s="40">
        <v>0</v>
      </c>
      <c r="G78" s="39">
        <f t="shared" si="0"/>
        <v>0</v>
      </c>
      <c r="H78" s="40">
        <v>0</v>
      </c>
    </row>
    <row r="79" spans="1:8" ht="36.75" customHeight="1" hidden="1">
      <c r="A79" s="3" t="s">
        <v>562</v>
      </c>
      <c r="B79" s="3" t="s">
        <v>576</v>
      </c>
      <c r="C79" s="3" t="s">
        <v>313</v>
      </c>
      <c r="D79" s="3"/>
      <c r="E79" s="31" t="s">
        <v>326</v>
      </c>
      <c r="F79" s="40">
        <f>F80</f>
        <v>0</v>
      </c>
      <c r="G79" s="39">
        <f t="shared" si="0"/>
        <v>0</v>
      </c>
      <c r="H79" s="40">
        <f>H80</f>
        <v>0</v>
      </c>
    </row>
    <row r="80" spans="1:8" ht="16.5" customHeight="1" hidden="1">
      <c r="A80" s="3" t="s">
        <v>562</v>
      </c>
      <c r="B80" s="3" t="s">
        <v>576</v>
      </c>
      <c r="C80" s="3" t="s">
        <v>313</v>
      </c>
      <c r="D80" s="3" t="s">
        <v>568</v>
      </c>
      <c r="E80" s="31" t="s">
        <v>569</v>
      </c>
      <c r="F80" s="40">
        <v>0</v>
      </c>
      <c r="G80" s="39">
        <f t="shared" si="0"/>
        <v>0</v>
      </c>
      <c r="H80" s="40">
        <v>0</v>
      </c>
    </row>
    <row r="81" spans="1:8" ht="16.5" customHeight="1" hidden="1">
      <c r="A81" s="3" t="s">
        <v>562</v>
      </c>
      <c r="B81" s="3" t="s">
        <v>309</v>
      </c>
      <c r="C81" s="3"/>
      <c r="D81" s="3"/>
      <c r="E81" s="31" t="s">
        <v>322</v>
      </c>
      <c r="F81" s="40">
        <f>F82</f>
        <v>0</v>
      </c>
      <c r="G81" s="39">
        <f t="shared" si="0"/>
        <v>0</v>
      </c>
      <c r="H81" s="40">
        <f>H82</f>
        <v>0</v>
      </c>
    </row>
    <row r="82" spans="1:8" ht="33" customHeight="1" hidden="1">
      <c r="A82" s="3" t="s">
        <v>562</v>
      </c>
      <c r="B82" s="3" t="s">
        <v>309</v>
      </c>
      <c r="C82" s="3" t="s">
        <v>310</v>
      </c>
      <c r="D82" s="3"/>
      <c r="E82" s="31" t="s">
        <v>323</v>
      </c>
      <c r="F82" s="40">
        <f>F84+F83</f>
        <v>0</v>
      </c>
      <c r="G82" s="39">
        <f t="shared" si="0"/>
        <v>0</v>
      </c>
      <c r="H82" s="40">
        <f>H84+H83</f>
        <v>0</v>
      </c>
    </row>
    <row r="83" spans="1:8" ht="24" customHeight="1" hidden="1">
      <c r="A83" s="3" t="s">
        <v>562</v>
      </c>
      <c r="B83" s="3" t="s">
        <v>309</v>
      </c>
      <c r="C83" s="3" t="s">
        <v>310</v>
      </c>
      <c r="D83" s="3" t="s">
        <v>596</v>
      </c>
      <c r="E83" s="5" t="s">
        <v>597</v>
      </c>
      <c r="F83" s="40">
        <v>0</v>
      </c>
      <c r="G83" s="39">
        <f t="shared" si="0"/>
        <v>0</v>
      </c>
      <c r="H83" s="40">
        <v>0</v>
      </c>
    </row>
    <row r="84" spans="1:8" ht="16.5" customHeight="1" hidden="1">
      <c r="A84" s="3" t="s">
        <v>562</v>
      </c>
      <c r="B84" s="3" t="s">
        <v>309</v>
      </c>
      <c r="C84" s="3" t="s">
        <v>310</v>
      </c>
      <c r="D84" s="3" t="s">
        <v>520</v>
      </c>
      <c r="E84" s="44" t="s">
        <v>535</v>
      </c>
      <c r="F84" s="40">
        <v>0</v>
      </c>
      <c r="G84" s="39">
        <f t="shared" si="0"/>
        <v>0</v>
      </c>
      <c r="H84" s="40">
        <v>0</v>
      </c>
    </row>
    <row r="85" spans="1:8" ht="16.5" customHeight="1">
      <c r="A85" s="3" t="s">
        <v>562</v>
      </c>
      <c r="B85" s="3" t="s">
        <v>489</v>
      </c>
      <c r="C85" s="3"/>
      <c r="D85" s="3"/>
      <c r="E85" s="11" t="s">
        <v>593</v>
      </c>
      <c r="F85" s="40">
        <f>F86</f>
        <v>500000</v>
      </c>
      <c r="G85" s="39">
        <f t="shared" si="0"/>
        <v>0</v>
      </c>
      <c r="H85" s="40">
        <f>H86</f>
        <v>500000</v>
      </c>
    </row>
    <row r="86" spans="1:8" ht="16.5" customHeight="1">
      <c r="A86" s="3" t="s">
        <v>562</v>
      </c>
      <c r="B86" s="3" t="s">
        <v>489</v>
      </c>
      <c r="C86" s="3" t="s">
        <v>594</v>
      </c>
      <c r="D86" s="3"/>
      <c r="E86" s="11" t="s">
        <v>595</v>
      </c>
      <c r="F86" s="40">
        <f>F87+F88</f>
        <v>500000</v>
      </c>
      <c r="G86" s="39">
        <f t="shared" si="0"/>
        <v>0</v>
      </c>
      <c r="H86" s="40">
        <f>H87+H88</f>
        <v>500000</v>
      </c>
    </row>
    <row r="87" spans="1:8" ht="16.5" customHeight="1" hidden="1">
      <c r="A87" s="3" t="s">
        <v>562</v>
      </c>
      <c r="B87" s="3" t="s">
        <v>489</v>
      </c>
      <c r="C87" s="3" t="s">
        <v>594</v>
      </c>
      <c r="D87" s="3" t="s">
        <v>596</v>
      </c>
      <c r="E87" s="11" t="s">
        <v>597</v>
      </c>
      <c r="F87" s="40">
        <v>0</v>
      </c>
      <c r="G87" s="39">
        <f t="shared" si="0"/>
        <v>0</v>
      </c>
      <c r="H87" s="40">
        <v>0</v>
      </c>
    </row>
    <row r="88" spans="1:8" ht="18.75" customHeight="1">
      <c r="A88" s="3" t="s">
        <v>562</v>
      </c>
      <c r="B88" s="3" t="s">
        <v>489</v>
      </c>
      <c r="C88" s="3" t="s">
        <v>594</v>
      </c>
      <c r="D88" s="3" t="s">
        <v>523</v>
      </c>
      <c r="E88" s="11" t="s">
        <v>536</v>
      </c>
      <c r="F88" s="40">
        <v>500000</v>
      </c>
      <c r="G88" s="39">
        <f t="shared" si="0"/>
        <v>0</v>
      </c>
      <c r="H88" s="40">
        <v>500000</v>
      </c>
    </row>
    <row r="89" spans="1:8" ht="16.5" customHeight="1" hidden="1">
      <c r="A89" s="3" t="s">
        <v>562</v>
      </c>
      <c r="B89" s="3" t="s">
        <v>592</v>
      </c>
      <c r="C89" s="2"/>
      <c r="D89" s="2"/>
      <c r="E89" s="11" t="s">
        <v>593</v>
      </c>
      <c r="F89" s="39">
        <f>F90+F92</f>
        <v>0</v>
      </c>
      <c r="G89" s="39">
        <f t="shared" si="0"/>
        <v>0</v>
      </c>
      <c r="H89" s="39">
        <f>H90+H92</f>
        <v>0</v>
      </c>
    </row>
    <row r="90" spans="1:8" ht="16.5" customHeight="1" hidden="1">
      <c r="A90" s="3" t="s">
        <v>562</v>
      </c>
      <c r="B90" s="3" t="s">
        <v>592</v>
      </c>
      <c r="C90" s="3" t="s">
        <v>594</v>
      </c>
      <c r="D90" s="2"/>
      <c r="E90" s="11" t="s">
        <v>595</v>
      </c>
      <c r="F90" s="39">
        <f>F91</f>
        <v>0</v>
      </c>
      <c r="G90" s="39">
        <f t="shared" si="0"/>
        <v>0</v>
      </c>
      <c r="H90" s="39">
        <f>H91</f>
        <v>0</v>
      </c>
    </row>
    <row r="91" spans="1:8" ht="15.75" customHeight="1" hidden="1">
      <c r="A91" s="3" t="s">
        <v>562</v>
      </c>
      <c r="B91" s="3" t="s">
        <v>592</v>
      </c>
      <c r="C91" s="3" t="s">
        <v>594</v>
      </c>
      <c r="D91" s="3" t="s">
        <v>596</v>
      </c>
      <c r="E91" s="11" t="s">
        <v>597</v>
      </c>
      <c r="F91" s="40">
        <v>0</v>
      </c>
      <c r="G91" s="39">
        <f t="shared" si="0"/>
        <v>0</v>
      </c>
      <c r="H91" s="40">
        <v>0</v>
      </c>
    </row>
    <row r="92" spans="1:8" ht="16.5" customHeight="1" hidden="1">
      <c r="A92" s="3" t="s">
        <v>562</v>
      </c>
      <c r="B92" s="3" t="s">
        <v>592</v>
      </c>
      <c r="C92" s="3" t="s">
        <v>598</v>
      </c>
      <c r="D92" s="2"/>
      <c r="E92" s="11" t="s">
        <v>599</v>
      </c>
      <c r="F92" s="41">
        <f>F93</f>
        <v>0</v>
      </c>
      <c r="G92" s="39">
        <f t="shared" si="0"/>
        <v>0</v>
      </c>
      <c r="H92" s="41">
        <f>H93</f>
        <v>0</v>
      </c>
    </row>
    <row r="93" spans="1:8" ht="14.25" customHeight="1" hidden="1">
      <c r="A93" s="3" t="s">
        <v>562</v>
      </c>
      <c r="B93" s="3" t="s">
        <v>592</v>
      </c>
      <c r="C93" s="3" t="s">
        <v>598</v>
      </c>
      <c r="D93" s="3" t="s">
        <v>596</v>
      </c>
      <c r="E93" s="11" t="s">
        <v>597</v>
      </c>
      <c r="F93" s="40">
        <v>0</v>
      </c>
      <c r="G93" s="39">
        <f t="shared" si="0"/>
        <v>0</v>
      </c>
      <c r="H93" s="40">
        <v>0</v>
      </c>
    </row>
    <row r="94" spans="1:8" ht="19.5" customHeight="1">
      <c r="A94" s="3" t="s">
        <v>562</v>
      </c>
      <c r="B94" s="3" t="s">
        <v>490</v>
      </c>
      <c r="C94" s="3"/>
      <c r="D94" s="3"/>
      <c r="E94" s="11" t="s">
        <v>601</v>
      </c>
      <c r="F94" s="40">
        <f>F95+F97+F100+F106+F115+F127+F136+F141+F144+F112+F132+F108+F120+F134+F139</f>
        <v>5617560</v>
      </c>
      <c r="G94" s="39">
        <f t="shared" si="0"/>
        <v>587312</v>
      </c>
      <c r="H94" s="40">
        <f>H95+H97+H100+H106+H115+H127+H136+H141+H144+H112+H132+H108+H120+H134+H139</f>
        <v>6204872</v>
      </c>
    </row>
    <row r="95" spans="1:8" ht="24.75" customHeight="1" hidden="1">
      <c r="A95" s="3" t="s">
        <v>562</v>
      </c>
      <c r="B95" s="3" t="s">
        <v>490</v>
      </c>
      <c r="C95" s="3" t="s">
        <v>338</v>
      </c>
      <c r="D95" s="3"/>
      <c r="E95" s="11" t="s">
        <v>360</v>
      </c>
      <c r="F95" s="40"/>
      <c r="G95" s="39">
        <f t="shared" si="0"/>
        <v>0</v>
      </c>
      <c r="H95" s="40"/>
    </row>
    <row r="96" spans="1:8" ht="14.25" customHeight="1" hidden="1">
      <c r="A96" s="3" t="s">
        <v>562</v>
      </c>
      <c r="B96" s="3" t="s">
        <v>490</v>
      </c>
      <c r="C96" s="3" t="s">
        <v>338</v>
      </c>
      <c r="D96" s="3" t="s">
        <v>596</v>
      </c>
      <c r="E96" s="11" t="s">
        <v>597</v>
      </c>
      <c r="F96" s="40"/>
      <c r="G96" s="39">
        <f t="shared" si="0"/>
        <v>0</v>
      </c>
      <c r="H96" s="40"/>
    </row>
    <row r="97" spans="1:8" ht="26.25" customHeight="1">
      <c r="A97" s="3" t="s">
        <v>562</v>
      </c>
      <c r="B97" s="3" t="s">
        <v>490</v>
      </c>
      <c r="C97" s="3" t="s">
        <v>578</v>
      </c>
      <c r="D97" s="3"/>
      <c r="E97" s="11" t="s">
        <v>579</v>
      </c>
      <c r="F97" s="40">
        <f>F98+F99</f>
        <v>62100</v>
      </c>
      <c r="G97" s="39">
        <f t="shared" si="0"/>
        <v>-5100</v>
      </c>
      <c r="H97" s="40">
        <f>H98+H99</f>
        <v>57000</v>
      </c>
    </row>
    <row r="98" spans="1:8" ht="26.25" customHeight="1">
      <c r="A98" s="3" t="s">
        <v>562</v>
      </c>
      <c r="B98" s="3" t="s">
        <v>490</v>
      </c>
      <c r="C98" s="3" t="s">
        <v>578</v>
      </c>
      <c r="D98" s="3" t="s">
        <v>524</v>
      </c>
      <c r="E98" s="44" t="s">
        <v>534</v>
      </c>
      <c r="F98" s="40">
        <v>0</v>
      </c>
      <c r="G98" s="39">
        <f t="shared" si="0"/>
        <v>12000</v>
      </c>
      <c r="H98" s="40">
        <v>12000</v>
      </c>
    </row>
    <row r="99" spans="1:8" ht="18.75" customHeight="1">
      <c r="A99" s="3" t="s">
        <v>562</v>
      </c>
      <c r="B99" s="3" t="s">
        <v>490</v>
      </c>
      <c r="C99" s="3" t="s">
        <v>578</v>
      </c>
      <c r="D99" s="3" t="s">
        <v>520</v>
      </c>
      <c r="E99" s="11" t="s">
        <v>535</v>
      </c>
      <c r="F99" s="40">
        <v>62100</v>
      </c>
      <c r="G99" s="39">
        <f t="shared" si="0"/>
        <v>-17100</v>
      </c>
      <c r="H99" s="40">
        <f>30000+15000</f>
        <v>45000</v>
      </c>
    </row>
    <row r="100" spans="1:8" ht="22.5" customHeight="1">
      <c r="A100" s="3" t="s">
        <v>562</v>
      </c>
      <c r="B100" s="3" t="s">
        <v>490</v>
      </c>
      <c r="C100" s="3" t="s">
        <v>602</v>
      </c>
      <c r="D100" s="3"/>
      <c r="E100" s="11" t="s">
        <v>603</v>
      </c>
      <c r="F100" s="40">
        <f>F105+F101+F102+F103+F104</f>
        <v>565000</v>
      </c>
      <c r="G100" s="39">
        <f t="shared" si="0"/>
        <v>10000</v>
      </c>
      <c r="H100" s="40">
        <f>H105+H101+H102+H103+H104</f>
        <v>575000</v>
      </c>
    </row>
    <row r="101" spans="1:8" ht="18" customHeight="1">
      <c r="A101" s="3" t="s">
        <v>562</v>
      </c>
      <c r="B101" s="3" t="s">
        <v>490</v>
      </c>
      <c r="C101" s="3" t="s">
        <v>602</v>
      </c>
      <c r="D101" s="3" t="s">
        <v>521</v>
      </c>
      <c r="E101" s="44" t="s">
        <v>532</v>
      </c>
      <c r="F101" s="40">
        <v>202000</v>
      </c>
      <c r="G101" s="39">
        <f t="shared" si="0"/>
        <v>61181</v>
      </c>
      <c r="H101" s="40">
        <f>202136+61045</f>
        <v>263181</v>
      </c>
    </row>
    <row r="102" spans="1:8" ht="19.5" customHeight="1">
      <c r="A102" s="3" t="s">
        <v>562</v>
      </c>
      <c r="B102" s="3" t="s">
        <v>490</v>
      </c>
      <c r="C102" s="3" t="s">
        <v>602</v>
      </c>
      <c r="D102" s="3" t="s">
        <v>522</v>
      </c>
      <c r="E102" s="44" t="s">
        <v>533</v>
      </c>
      <c r="F102" s="40">
        <v>17000</v>
      </c>
      <c r="G102" s="39">
        <f t="shared" si="0"/>
        <v>-14000</v>
      </c>
      <c r="H102" s="40">
        <v>3000</v>
      </c>
    </row>
    <row r="103" spans="1:8" ht="24.75" customHeight="1">
      <c r="A103" s="3" t="s">
        <v>562</v>
      </c>
      <c r="B103" s="3" t="s">
        <v>490</v>
      </c>
      <c r="C103" s="3" t="s">
        <v>602</v>
      </c>
      <c r="D103" s="3" t="s">
        <v>524</v>
      </c>
      <c r="E103" s="44" t="s">
        <v>534</v>
      </c>
      <c r="F103" s="40">
        <v>80000</v>
      </c>
      <c r="G103" s="39">
        <f t="shared" si="0"/>
        <v>-30000</v>
      </c>
      <c r="H103" s="40">
        <v>50000</v>
      </c>
    </row>
    <row r="104" spans="1:8" ht="21.75" customHeight="1">
      <c r="A104" s="3" t="s">
        <v>562</v>
      </c>
      <c r="B104" s="3" t="s">
        <v>490</v>
      </c>
      <c r="C104" s="3" t="s">
        <v>602</v>
      </c>
      <c r="D104" s="3" t="s">
        <v>520</v>
      </c>
      <c r="E104" s="44" t="s">
        <v>535</v>
      </c>
      <c r="F104" s="40">
        <v>266000</v>
      </c>
      <c r="G104" s="39">
        <f t="shared" si="0"/>
        <v>-7181</v>
      </c>
      <c r="H104" s="40">
        <f>5000+20000+80000+118819+35000</f>
        <v>258819</v>
      </c>
    </row>
    <row r="105" spans="1:8" ht="14.25" customHeight="1" hidden="1">
      <c r="A105" s="3" t="s">
        <v>562</v>
      </c>
      <c r="B105" s="3" t="s">
        <v>490</v>
      </c>
      <c r="C105" s="3" t="s">
        <v>602</v>
      </c>
      <c r="D105" s="3" t="s">
        <v>568</v>
      </c>
      <c r="E105" s="31" t="s">
        <v>569</v>
      </c>
      <c r="F105" s="40">
        <v>0</v>
      </c>
      <c r="G105" s="39">
        <f t="shared" si="0"/>
        <v>0</v>
      </c>
      <c r="H105" s="40">
        <v>0</v>
      </c>
    </row>
    <row r="106" spans="1:8" ht="23.25" customHeight="1" hidden="1">
      <c r="A106" s="3" t="s">
        <v>562</v>
      </c>
      <c r="B106" s="3" t="s">
        <v>490</v>
      </c>
      <c r="C106" s="3" t="s">
        <v>80</v>
      </c>
      <c r="D106" s="3"/>
      <c r="E106" s="5" t="s">
        <v>603</v>
      </c>
      <c r="F106" s="40">
        <f>F107</f>
        <v>0</v>
      </c>
      <c r="G106" s="39">
        <f t="shared" si="0"/>
        <v>0</v>
      </c>
      <c r="H106" s="40">
        <f>H107</f>
        <v>0</v>
      </c>
    </row>
    <row r="107" spans="1:8" ht="14.25" customHeight="1" hidden="1">
      <c r="A107" s="3" t="s">
        <v>562</v>
      </c>
      <c r="B107" s="3" t="s">
        <v>490</v>
      </c>
      <c r="C107" s="3" t="s">
        <v>80</v>
      </c>
      <c r="D107" s="3" t="s">
        <v>568</v>
      </c>
      <c r="E107" s="31" t="s">
        <v>569</v>
      </c>
      <c r="F107" s="40">
        <v>0</v>
      </c>
      <c r="G107" s="39">
        <f t="shared" si="0"/>
        <v>0</v>
      </c>
      <c r="H107" s="40">
        <v>0</v>
      </c>
    </row>
    <row r="108" spans="1:8" ht="42" customHeight="1">
      <c r="A108" s="42" t="s">
        <v>562</v>
      </c>
      <c r="B108" s="42" t="s">
        <v>490</v>
      </c>
      <c r="C108" s="42" t="s">
        <v>444</v>
      </c>
      <c r="D108" s="42"/>
      <c r="E108" s="44" t="s">
        <v>366</v>
      </c>
      <c r="F108" s="40">
        <f>F111+F109+F110</f>
        <v>168000</v>
      </c>
      <c r="G108" s="39">
        <f t="shared" si="0"/>
        <v>22000</v>
      </c>
      <c r="H108" s="40">
        <f>H111+H109+H110</f>
        <v>190000</v>
      </c>
    </row>
    <row r="109" spans="1:8" ht="20.25" customHeight="1">
      <c r="A109" s="42" t="s">
        <v>562</v>
      </c>
      <c r="B109" s="42" t="s">
        <v>490</v>
      </c>
      <c r="C109" s="42" t="s">
        <v>444</v>
      </c>
      <c r="D109" s="3" t="s">
        <v>521</v>
      </c>
      <c r="E109" s="44" t="s">
        <v>532</v>
      </c>
      <c r="F109" s="40">
        <v>0</v>
      </c>
      <c r="G109" s="39">
        <f t="shared" si="0"/>
        <v>132000</v>
      </c>
      <c r="H109" s="40">
        <f>101000+31000</f>
        <v>132000</v>
      </c>
    </row>
    <row r="110" spans="1:8" ht="27" customHeight="1">
      <c r="A110" s="42" t="s">
        <v>562</v>
      </c>
      <c r="B110" s="42" t="s">
        <v>490</v>
      </c>
      <c r="C110" s="42" t="s">
        <v>444</v>
      </c>
      <c r="D110" s="3" t="s">
        <v>524</v>
      </c>
      <c r="E110" s="44" t="s">
        <v>534</v>
      </c>
      <c r="F110" s="40">
        <v>0</v>
      </c>
      <c r="G110" s="39">
        <f t="shared" si="0"/>
        <v>20000</v>
      </c>
      <c r="H110" s="40">
        <v>20000</v>
      </c>
    </row>
    <row r="111" spans="1:8" ht="18.75" customHeight="1">
      <c r="A111" s="42" t="s">
        <v>562</v>
      </c>
      <c r="B111" s="42" t="s">
        <v>490</v>
      </c>
      <c r="C111" s="42" t="s">
        <v>444</v>
      </c>
      <c r="D111" s="42" t="s">
        <v>520</v>
      </c>
      <c r="E111" s="44" t="s">
        <v>535</v>
      </c>
      <c r="F111" s="40">
        <v>168000</v>
      </c>
      <c r="G111" s="39">
        <f t="shared" si="0"/>
        <v>-130000</v>
      </c>
      <c r="H111" s="40">
        <v>38000</v>
      </c>
    </row>
    <row r="112" spans="1:8" ht="18" customHeight="1">
      <c r="A112" s="42" t="s">
        <v>562</v>
      </c>
      <c r="B112" s="3" t="s">
        <v>490</v>
      </c>
      <c r="C112" s="3" t="s">
        <v>618</v>
      </c>
      <c r="D112" s="3"/>
      <c r="E112" s="5" t="s">
        <v>589</v>
      </c>
      <c r="F112" s="40">
        <f>F113+F114</f>
        <v>672600</v>
      </c>
      <c r="G112" s="39">
        <f t="shared" si="0"/>
        <v>133806</v>
      </c>
      <c r="H112" s="40">
        <f>H113+H114</f>
        <v>806406</v>
      </c>
    </row>
    <row r="113" spans="1:8" ht="18" customHeight="1">
      <c r="A113" s="3" t="s">
        <v>562</v>
      </c>
      <c r="B113" s="3" t="s">
        <v>490</v>
      </c>
      <c r="C113" s="3" t="s">
        <v>618</v>
      </c>
      <c r="D113" s="3" t="s">
        <v>521</v>
      </c>
      <c r="E113" s="44" t="s">
        <v>532</v>
      </c>
      <c r="F113" s="40">
        <v>392800</v>
      </c>
      <c r="G113" s="39">
        <f t="shared" si="0"/>
        <v>108400</v>
      </c>
      <c r="H113" s="40">
        <f>116300+384900</f>
        <v>501200</v>
      </c>
    </row>
    <row r="114" spans="1:8" ht="21" customHeight="1">
      <c r="A114" s="3" t="s">
        <v>562</v>
      </c>
      <c r="B114" s="3" t="s">
        <v>490</v>
      </c>
      <c r="C114" s="3" t="s">
        <v>618</v>
      </c>
      <c r="D114" s="3" t="s">
        <v>520</v>
      </c>
      <c r="E114" s="44" t="s">
        <v>535</v>
      </c>
      <c r="F114" s="40">
        <v>279800</v>
      </c>
      <c r="G114" s="39">
        <f t="shared" si="0"/>
        <v>25406</v>
      </c>
      <c r="H114" s="40">
        <v>305206</v>
      </c>
    </row>
    <row r="115" spans="1:8" ht="18" customHeight="1">
      <c r="A115" s="3" t="s">
        <v>562</v>
      </c>
      <c r="B115" s="3" t="s">
        <v>490</v>
      </c>
      <c r="C115" s="3" t="s">
        <v>772</v>
      </c>
      <c r="D115" s="3"/>
      <c r="E115" s="44" t="s">
        <v>108</v>
      </c>
      <c r="F115" s="40">
        <f>F116+F117+F119+F118</f>
        <v>624860</v>
      </c>
      <c r="G115" s="39">
        <f t="shared" si="0"/>
        <v>462440</v>
      </c>
      <c r="H115" s="40">
        <f>H116+H117+H119+H118</f>
        <v>1087300</v>
      </c>
    </row>
    <row r="116" spans="1:8" ht="14.25" customHeight="1" hidden="1">
      <c r="A116" s="3" t="s">
        <v>562</v>
      </c>
      <c r="B116" s="3" t="s">
        <v>490</v>
      </c>
      <c r="C116" s="3" t="s">
        <v>772</v>
      </c>
      <c r="D116" s="3" t="s">
        <v>586</v>
      </c>
      <c r="E116" s="44" t="s">
        <v>587</v>
      </c>
      <c r="F116" s="40">
        <v>0</v>
      </c>
      <c r="G116" s="39">
        <f t="shared" si="0"/>
        <v>0</v>
      </c>
      <c r="H116" s="40">
        <v>0</v>
      </c>
    </row>
    <row r="117" spans="1:8" ht="19.5" customHeight="1">
      <c r="A117" s="3" t="s">
        <v>562</v>
      </c>
      <c r="B117" s="3" t="s">
        <v>490</v>
      </c>
      <c r="C117" s="3" t="s">
        <v>772</v>
      </c>
      <c r="D117" s="3" t="s">
        <v>521</v>
      </c>
      <c r="E117" s="44" t="s">
        <v>532</v>
      </c>
      <c r="F117" s="40">
        <v>624860</v>
      </c>
      <c r="G117" s="39">
        <f t="shared" si="0"/>
        <v>102440</v>
      </c>
      <c r="H117" s="40">
        <f>558600+168700</f>
        <v>727300</v>
      </c>
    </row>
    <row r="118" spans="1:8" ht="21.75" customHeight="1">
      <c r="A118" s="3" t="s">
        <v>562</v>
      </c>
      <c r="B118" s="3" t="s">
        <v>490</v>
      </c>
      <c r="C118" s="3" t="s">
        <v>772</v>
      </c>
      <c r="D118" s="3" t="s">
        <v>522</v>
      </c>
      <c r="E118" s="44" t="s">
        <v>533</v>
      </c>
      <c r="F118" s="40">
        <v>0</v>
      </c>
      <c r="G118" s="39">
        <f t="shared" si="0"/>
        <v>2500</v>
      </c>
      <c r="H118" s="40">
        <v>2500</v>
      </c>
    </row>
    <row r="119" spans="1:8" ht="19.5" customHeight="1">
      <c r="A119" s="3" t="s">
        <v>562</v>
      </c>
      <c r="B119" s="3" t="s">
        <v>490</v>
      </c>
      <c r="C119" s="3" t="s">
        <v>772</v>
      </c>
      <c r="D119" s="3" t="s">
        <v>520</v>
      </c>
      <c r="E119" s="44" t="s">
        <v>535</v>
      </c>
      <c r="F119" s="40">
        <v>0</v>
      </c>
      <c r="G119" s="39">
        <f t="shared" si="0"/>
        <v>357500</v>
      </c>
      <c r="H119" s="40">
        <f>22500+5000+40000+250000+40000</f>
        <v>357500</v>
      </c>
    </row>
    <row r="120" spans="1:8" ht="18.75" customHeight="1">
      <c r="A120" s="3" t="s">
        <v>562</v>
      </c>
      <c r="B120" s="3" t="s">
        <v>490</v>
      </c>
      <c r="C120" s="3" t="s">
        <v>445</v>
      </c>
      <c r="D120" s="3"/>
      <c r="E120" s="44" t="s">
        <v>108</v>
      </c>
      <c r="F120" s="40">
        <f>F121+F122+F123+F124+F125+F126</f>
        <v>2500000</v>
      </c>
      <c r="G120" s="39">
        <f t="shared" si="0"/>
        <v>-187195</v>
      </c>
      <c r="H120" s="40">
        <f>H121+H122+H123+H124+H125+H126</f>
        <v>2312805</v>
      </c>
    </row>
    <row r="121" spans="1:8" ht="18" customHeight="1">
      <c r="A121" s="3" t="s">
        <v>562</v>
      </c>
      <c r="B121" s="3" t="s">
        <v>490</v>
      </c>
      <c r="C121" s="3" t="s">
        <v>445</v>
      </c>
      <c r="D121" s="3" t="s">
        <v>543</v>
      </c>
      <c r="E121" s="44" t="s">
        <v>532</v>
      </c>
      <c r="F121" s="40">
        <v>1737820</v>
      </c>
      <c r="G121" s="39">
        <f t="shared" si="0"/>
        <v>159485</v>
      </c>
      <c r="H121" s="40">
        <f>1457205+440100</f>
        <v>1897305</v>
      </c>
    </row>
    <row r="122" spans="1:8" ht="18" customHeight="1">
      <c r="A122" s="3" t="s">
        <v>562</v>
      </c>
      <c r="B122" s="3" t="s">
        <v>490</v>
      </c>
      <c r="C122" s="3" t="s">
        <v>445</v>
      </c>
      <c r="D122" s="3" t="s">
        <v>544</v>
      </c>
      <c r="E122" s="44" t="s">
        <v>533</v>
      </c>
      <c r="F122" s="40">
        <v>18000</v>
      </c>
      <c r="G122" s="39">
        <f t="shared" si="0"/>
        <v>-8000</v>
      </c>
      <c r="H122" s="40">
        <v>10000</v>
      </c>
    </row>
    <row r="123" spans="1:8" ht="26.25" customHeight="1">
      <c r="A123" s="3" t="s">
        <v>562</v>
      </c>
      <c r="B123" s="3" t="s">
        <v>490</v>
      </c>
      <c r="C123" s="3" t="s">
        <v>445</v>
      </c>
      <c r="D123" s="3" t="s">
        <v>524</v>
      </c>
      <c r="E123" s="44" t="s">
        <v>534</v>
      </c>
      <c r="F123" s="40">
        <v>237264</v>
      </c>
      <c r="G123" s="39">
        <f t="shared" si="0"/>
        <v>-192264</v>
      </c>
      <c r="H123" s="40">
        <v>45000</v>
      </c>
    </row>
    <row r="124" spans="1:8" ht="18.75" customHeight="1">
      <c r="A124" s="3" t="s">
        <v>562</v>
      </c>
      <c r="B124" s="3" t="s">
        <v>490</v>
      </c>
      <c r="C124" s="3" t="s">
        <v>445</v>
      </c>
      <c r="D124" s="3" t="s">
        <v>520</v>
      </c>
      <c r="E124" s="44" t="s">
        <v>535</v>
      </c>
      <c r="F124" s="40">
        <v>506916</v>
      </c>
      <c r="G124" s="39">
        <f t="shared" si="0"/>
        <v>-155916</v>
      </c>
      <c r="H124" s="40">
        <f>40000+50000+17000+55000+189000</f>
        <v>351000</v>
      </c>
    </row>
    <row r="125" spans="1:8" ht="18.75" customHeight="1">
      <c r="A125" s="3" t="s">
        <v>562</v>
      </c>
      <c r="B125" s="3" t="s">
        <v>490</v>
      </c>
      <c r="C125" s="3" t="s">
        <v>445</v>
      </c>
      <c r="D125" s="2">
        <v>851</v>
      </c>
      <c r="E125" s="11" t="s">
        <v>443</v>
      </c>
      <c r="F125" s="40">
        <v>0</v>
      </c>
      <c r="G125" s="39">
        <f t="shared" si="0"/>
        <v>5000</v>
      </c>
      <c r="H125" s="40">
        <v>5000</v>
      </c>
    </row>
    <row r="126" spans="1:8" ht="18.75" customHeight="1">
      <c r="A126" s="3" t="s">
        <v>562</v>
      </c>
      <c r="B126" s="3" t="s">
        <v>490</v>
      </c>
      <c r="C126" s="3" t="s">
        <v>445</v>
      </c>
      <c r="D126" s="3" t="s">
        <v>273</v>
      </c>
      <c r="E126" s="5" t="s">
        <v>274</v>
      </c>
      <c r="F126" s="40">
        <v>0</v>
      </c>
      <c r="G126" s="39">
        <f t="shared" si="0"/>
        <v>4500</v>
      </c>
      <c r="H126" s="40">
        <v>4500</v>
      </c>
    </row>
    <row r="127" spans="1:8" ht="31.5" customHeight="1">
      <c r="A127" s="3" t="s">
        <v>562</v>
      </c>
      <c r="B127" s="3" t="s">
        <v>490</v>
      </c>
      <c r="C127" s="3" t="s">
        <v>94</v>
      </c>
      <c r="D127" s="3"/>
      <c r="E127" s="11" t="s">
        <v>229</v>
      </c>
      <c r="F127" s="40">
        <f>F128+F129+F130+F131</f>
        <v>880000</v>
      </c>
      <c r="G127" s="39">
        <f t="shared" si="0"/>
        <v>-88000</v>
      </c>
      <c r="H127" s="40">
        <f>H128+H129+H130+H131</f>
        <v>792000</v>
      </c>
    </row>
    <row r="128" spans="1:8" ht="14.25" customHeight="1" hidden="1">
      <c r="A128" s="3" t="s">
        <v>562</v>
      </c>
      <c r="B128" s="3" t="s">
        <v>490</v>
      </c>
      <c r="C128" s="3" t="s">
        <v>94</v>
      </c>
      <c r="D128" s="3" t="s">
        <v>596</v>
      </c>
      <c r="E128" s="11" t="s">
        <v>597</v>
      </c>
      <c r="F128" s="40">
        <v>0</v>
      </c>
      <c r="G128" s="39">
        <f t="shared" si="0"/>
        <v>0</v>
      </c>
      <c r="H128" s="40">
        <v>0</v>
      </c>
    </row>
    <row r="129" spans="1:8" ht="18.75" customHeight="1">
      <c r="A129" s="3" t="s">
        <v>562</v>
      </c>
      <c r="B129" s="3" t="s">
        <v>490</v>
      </c>
      <c r="C129" s="3" t="s">
        <v>94</v>
      </c>
      <c r="D129" s="3" t="s">
        <v>522</v>
      </c>
      <c r="E129" s="68" t="s">
        <v>533</v>
      </c>
      <c r="F129" s="40">
        <v>10000</v>
      </c>
      <c r="G129" s="39">
        <f t="shared" si="0"/>
        <v>-1000</v>
      </c>
      <c r="H129" s="40">
        <v>9000</v>
      </c>
    </row>
    <row r="130" spans="1:8" ht="22.5" customHeight="1">
      <c r="A130" s="3" t="s">
        <v>562</v>
      </c>
      <c r="B130" s="3" t="s">
        <v>490</v>
      </c>
      <c r="C130" s="3" t="s">
        <v>94</v>
      </c>
      <c r="D130" s="3" t="s">
        <v>524</v>
      </c>
      <c r="E130" s="68" t="s">
        <v>534</v>
      </c>
      <c r="F130" s="40">
        <v>150000</v>
      </c>
      <c r="G130" s="39">
        <f t="shared" si="0"/>
        <v>183000</v>
      </c>
      <c r="H130" s="40">
        <f>225000+108000</f>
        <v>333000</v>
      </c>
    </row>
    <row r="131" spans="1:8" ht="18" customHeight="1">
      <c r="A131" s="3" t="s">
        <v>562</v>
      </c>
      <c r="B131" s="3" t="s">
        <v>490</v>
      </c>
      <c r="C131" s="3" t="s">
        <v>94</v>
      </c>
      <c r="D131" s="3" t="s">
        <v>520</v>
      </c>
      <c r="E131" s="68" t="s">
        <v>535</v>
      </c>
      <c r="F131" s="40">
        <v>720000</v>
      </c>
      <c r="G131" s="39">
        <f t="shared" si="0"/>
        <v>-270000</v>
      </c>
      <c r="H131" s="40">
        <f>18000+405000+27000</f>
        <v>450000</v>
      </c>
    </row>
    <row r="132" spans="1:8" ht="14.25" customHeight="1">
      <c r="A132" s="3" t="s">
        <v>562</v>
      </c>
      <c r="B132" s="3" t="s">
        <v>490</v>
      </c>
      <c r="C132" s="3" t="s">
        <v>604</v>
      </c>
      <c r="D132" s="3"/>
      <c r="E132" s="11" t="s">
        <v>493</v>
      </c>
      <c r="F132" s="40">
        <f>F133</f>
        <v>0</v>
      </c>
      <c r="G132" s="39">
        <f t="shared" si="0"/>
        <v>22500</v>
      </c>
      <c r="H132" s="40">
        <f>H133</f>
        <v>22500</v>
      </c>
    </row>
    <row r="133" spans="1:8" ht="14.25" customHeight="1">
      <c r="A133" s="3" t="s">
        <v>562</v>
      </c>
      <c r="B133" s="3" t="s">
        <v>490</v>
      </c>
      <c r="C133" s="3" t="s">
        <v>604</v>
      </c>
      <c r="D133" s="3" t="s">
        <v>520</v>
      </c>
      <c r="E133" s="68" t="s">
        <v>535</v>
      </c>
      <c r="F133" s="40">
        <v>0</v>
      </c>
      <c r="G133" s="39">
        <f t="shared" si="0"/>
        <v>22500</v>
      </c>
      <c r="H133" s="40">
        <v>22500</v>
      </c>
    </row>
    <row r="134" spans="1:8" ht="42" customHeight="1">
      <c r="A134" s="3" t="s">
        <v>562</v>
      </c>
      <c r="B134" s="3" t="s">
        <v>490</v>
      </c>
      <c r="C134" s="3" t="s">
        <v>170</v>
      </c>
      <c r="D134" s="3"/>
      <c r="E134" s="68" t="s">
        <v>446</v>
      </c>
      <c r="F134" s="40">
        <f>F135</f>
        <v>0</v>
      </c>
      <c r="G134" s="39">
        <f t="shared" si="0"/>
        <v>90000</v>
      </c>
      <c r="H134" s="40">
        <f>H135</f>
        <v>90000</v>
      </c>
    </row>
    <row r="135" spans="1:8" ht="14.25" customHeight="1">
      <c r="A135" s="3" t="s">
        <v>562</v>
      </c>
      <c r="B135" s="3" t="s">
        <v>490</v>
      </c>
      <c r="C135" s="3" t="s">
        <v>170</v>
      </c>
      <c r="D135" s="3" t="s">
        <v>520</v>
      </c>
      <c r="E135" s="68" t="s">
        <v>535</v>
      </c>
      <c r="F135" s="40">
        <v>0</v>
      </c>
      <c r="G135" s="39">
        <f t="shared" si="0"/>
        <v>90000</v>
      </c>
      <c r="H135" s="40">
        <v>90000</v>
      </c>
    </row>
    <row r="136" spans="1:8" ht="51" customHeight="1" hidden="1">
      <c r="A136" s="3" t="s">
        <v>562</v>
      </c>
      <c r="B136" s="3" t="s">
        <v>490</v>
      </c>
      <c r="C136" s="3" t="s">
        <v>353</v>
      </c>
      <c r="D136" s="3"/>
      <c r="E136" s="60" t="s">
        <v>462</v>
      </c>
      <c r="F136" s="40">
        <f>F137+F138</f>
        <v>0</v>
      </c>
      <c r="G136" s="39">
        <f t="shared" si="0"/>
        <v>0</v>
      </c>
      <c r="H136" s="40">
        <f>H137+H138</f>
        <v>0</v>
      </c>
    </row>
    <row r="137" spans="1:8" ht="14.25" customHeight="1" hidden="1">
      <c r="A137" s="3" t="s">
        <v>562</v>
      </c>
      <c r="B137" s="3" t="s">
        <v>490</v>
      </c>
      <c r="C137" s="3" t="s">
        <v>353</v>
      </c>
      <c r="D137" s="3" t="s">
        <v>596</v>
      </c>
      <c r="E137" s="5" t="s">
        <v>597</v>
      </c>
      <c r="F137" s="40">
        <v>0</v>
      </c>
      <c r="G137" s="39">
        <f t="shared" si="0"/>
        <v>0</v>
      </c>
      <c r="H137" s="40">
        <v>0</v>
      </c>
    </row>
    <row r="138" spans="1:8" ht="14.25" customHeight="1" hidden="1">
      <c r="A138" s="3" t="s">
        <v>562</v>
      </c>
      <c r="B138" s="3" t="s">
        <v>490</v>
      </c>
      <c r="C138" s="3" t="s">
        <v>353</v>
      </c>
      <c r="D138" s="3" t="s">
        <v>520</v>
      </c>
      <c r="E138" s="44" t="s">
        <v>535</v>
      </c>
      <c r="F138" s="40">
        <v>0</v>
      </c>
      <c r="G138" s="39">
        <f t="shared" si="0"/>
        <v>0</v>
      </c>
      <c r="H138" s="40">
        <v>0</v>
      </c>
    </row>
    <row r="139" spans="1:8" ht="24.75" customHeight="1">
      <c r="A139" s="3" t="s">
        <v>562</v>
      </c>
      <c r="B139" s="3" t="s">
        <v>490</v>
      </c>
      <c r="C139" s="3" t="s">
        <v>505</v>
      </c>
      <c r="D139" s="3"/>
      <c r="E139" s="44" t="s">
        <v>447</v>
      </c>
      <c r="F139" s="40">
        <f>F140</f>
        <v>0</v>
      </c>
      <c r="G139" s="39">
        <f t="shared" si="0"/>
        <v>108861</v>
      </c>
      <c r="H139" s="40">
        <f>H140</f>
        <v>108861</v>
      </c>
    </row>
    <row r="140" spans="1:8" ht="14.25" customHeight="1">
      <c r="A140" s="3" t="s">
        <v>562</v>
      </c>
      <c r="B140" s="3" t="s">
        <v>490</v>
      </c>
      <c r="C140" s="3" t="s">
        <v>505</v>
      </c>
      <c r="D140" s="3" t="s">
        <v>520</v>
      </c>
      <c r="E140" s="44" t="s">
        <v>535</v>
      </c>
      <c r="F140" s="40">
        <v>0</v>
      </c>
      <c r="G140" s="39">
        <f t="shared" si="0"/>
        <v>108861</v>
      </c>
      <c r="H140" s="40">
        <f>161+6900+63000+35000+3800</f>
        <v>108861</v>
      </c>
    </row>
    <row r="141" spans="1:8" ht="46.5" customHeight="1">
      <c r="A141" s="3" t="s">
        <v>562</v>
      </c>
      <c r="B141" s="3" t="s">
        <v>490</v>
      </c>
      <c r="C141" s="3" t="s">
        <v>15</v>
      </c>
      <c r="D141" s="2"/>
      <c r="E141" s="31" t="s">
        <v>17</v>
      </c>
      <c r="F141" s="39">
        <f>F142+F143</f>
        <v>145000</v>
      </c>
      <c r="G141" s="39">
        <f t="shared" si="0"/>
        <v>0</v>
      </c>
      <c r="H141" s="39">
        <f>H142+H143</f>
        <v>145000</v>
      </c>
    </row>
    <row r="142" spans="1:8" ht="16.5" customHeight="1" hidden="1">
      <c r="A142" s="3" t="s">
        <v>562</v>
      </c>
      <c r="B142" s="3" t="s">
        <v>490</v>
      </c>
      <c r="C142" s="3" t="s">
        <v>15</v>
      </c>
      <c r="D142" s="3" t="s">
        <v>596</v>
      </c>
      <c r="E142" s="5" t="s">
        <v>597</v>
      </c>
      <c r="F142" s="39">
        <v>0</v>
      </c>
      <c r="G142" s="39">
        <f t="shared" si="0"/>
        <v>0</v>
      </c>
      <c r="H142" s="39">
        <v>0</v>
      </c>
    </row>
    <row r="143" spans="1:8" ht="20.25" customHeight="1">
      <c r="A143" s="3" t="s">
        <v>562</v>
      </c>
      <c r="B143" s="3" t="s">
        <v>490</v>
      </c>
      <c r="C143" s="3" t="s">
        <v>15</v>
      </c>
      <c r="D143" s="3" t="s">
        <v>520</v>
      </c>
      <c r="E143" s="44" t="s">
        <v>535</v>
      </c>
      <c r="F143" s="39">
        <v>145000</v>
      </c>
      <c r="G143" s="39">
        <f t="shared" si="0"/>
        <v>0</v>
      </c>
      <c r="H143" s="39">
        <v>145000</v>
      </c>
    </row>
    <row r="144" spans="1:8" ht="54.75" customHeight="1">
      <c r="A144" s="3" t="s">
        <v>562</v>
      </c>
      <c r="B144" s="3" t="s">
        <v>490</v>
      </c>
      <c r="C144" s="3" t="s">
        <v>16</v>
      </c>
      <c r="D144" s="2"/>
      <c r="E144" s="44" t="s">
        <v>18</v>
      </c>
      <c r="F144" s="39">
        <f>F145+F146</f>
        <v>0</v>
      </c>
      <c r="G144" s="39">
        <f t="shared" si="0"/>
        <v>18000</v>
      </c>
      <c r="H144" s="39">
        <f>H145+H146</f>
        <v>18000</v>
      </c>
    </row>
    <row r="145" spans="1:8" ht="16.5" customHeight="1" hidden="1">
      <c r="A145" s="3" t="s">
        <v>562</v>
      </c>
      <c r="B145" s="3" t="s">
        <v>490</v>
      </c>
      <c r="C145" s="3" t="s">
        <v>16</v>
      </c>
      <c r="D145" s="3" t="s">
        <v>596</v>
      </c>
      <c r="E145" s="11" t="s">
        <v>597</v>
      </c>
      <c r="F145" s="39">
        <v>0</v>
      </c>
      <c r="G145" s="39">
        <f t="shared" si="0"/>
        <v>0</v>
      </c>
      <c r="H145" s="39">
        <v>0</v>
      </c>
    </row>
    <row r="146" spans="1:8" ht="16.5" customHeight="1">
      <c r="A146" s="3" t="s">
        <v>562</v>
      </c>
      <c r="B146" s="3" t="s">
        <v>490</v>
      </c>
      <c r="C146" s="3" t="s">
        <v>16</v>
      </c>
      <c r="D146" s="3" t="s">
        <v>520</v>
      </c>
      <c r="E146" s="44" t="s">
        <v>535</v>
      </c>
      <c r="F146" s="39">
        <v>0</v>
      </c>
      <c r="G146" s="39">
        <f t="shared" si="0"/>
        <v>18000</v>
      </c>
      <c r="H146" s="39">
        <f>4500+4500+9000</f>
        <v>18000</v>
      </c>
    </row>
    <row r="147" spans="1:8" ht="24.75" customHeight="1" hidden="1">
      <c r="A147" s="3" t="s">
        <v>562</v>
      </c>
      <c r="B147" s="3" t="s">
        <v>600</v>
      </c>
      <c r="C147" s="3" t="s">
        <v>405</v>
      </c>
      <c r="D147" s="2"/>
      <c r="E147" s="44" t="s">
        <v>406</v>
      </c>
      <c r="F147" s="39">
        <f>F148</f>
        <v>0</v>
      </c>
      <c r="G147" s="39">
        <f t="shared" si="0"/>
        <v>0</v>
      </c>
      <c r="H147" s="39">
        <f>H148</f>
        <v>0</v>
      </c>
    </row>
    <row r="148" spans="1:8" ht="16.5" customHeight="1" hidden="1">
      <c r="A148" s="3" t="s">
        <v>562</v>
      </c>
      <c r="B148" s="3" t="s">
        <v>600</v>
      </c>
      <c r="C148" s="3" t="s">
        <v>405</v>
      </c>
      <c r="D148" s="2">
        <v>500</v>
      </c>
      <c r="E148" s="44" t="s">
        <v>569</v>
      </c>
      <c r="F148" s="39">
        <v>0</v>
      </c>
      <c r="G148" s="39">
        <f t="shared" si="0"/>
        <v>0</v>
      </c>
      <c r="H148" s="39">
        <v>0</v>
      </c>
    </row>
    <row r="149" spans="1:8" ht="26.25" customHeight="1" hidden="1">
      <c r="A149" s="3" t="s">
        <v>562</v>
      </c>
      <c r="B149" s="3" t="s">
        <v>600</v>
      </c>
      <c r="C149" s="3" t="s">
        <v>578</v>
      </c>
      <c r="D149" s="2"/>
      <c r="E149" s="11" t="s">
        <v>579</v>
      </c>
      <c r="F149" s="39">
        <f>F150</f>
        <v>0</v>
      </c>
      <c r="G149" s="39">
        <f t="shared" si="0"/>
        <v>0</v>
      </c>
      <c r="H149" s="39">
        <f>H150</f>
        <v>0</v>
      </c>
    </row>
    <row r="150" spans="1:8" ht="16.5" customHeight="1" hidden="1">
      <c r="A150" s="3" t="s">
        <v>562</v>
      </c>
      <c r="B150" s="3" t="s">
        <v>600</v>
      </c>
      <c r="C150" s="3" t="s">
        <v>578</v>
      </c>
      <c r="D150" s="3" t="s">
        <v>596</v>
      </c>
      <c r="E150" s="11" t="s">
        <v>597</v>
      </c>
      <c r="F150" s="40">
        <v>0</v>
      </c>
      <c r="G150" s="39">
        <f t="shared" si="0"/>
        <v>0</v>
      </c>
      <c r="H150" s="40">
        <v>0</v>
      </c>
    </row>
    <row r="151" spans="1:8" ht="21.75" customHeight="1" hidden="1">
      <c r="A151" s="3" t="s">
        <v>562</v>
      </c>
      <c r="B151" s="3" t="s">
        <v>600</v>
      </c>
      <c r="C151" s="3" t="s">
        <v>578</v>
      </c>
      <c r="D151" s="2"/>
      <c r="E151" s="11" t="s">
        <v>579</v>
      </c>
      <c r="F151" s="39">
        <f>F152</f>
        <v>0</v>
      </c>
      <c r="G151" s="39">
        <f t="shared" si="0"/>
        <v>0</v>
      </c>
      <c r="H151" s="39">
        <f>H152</f>
        <v>0</v>
      </c>
    </row>
    <row r="152" spans="1:8" ht="16.5" customHeight="1" hidden="1">
      <c r="A152" s="3" t="s">
        <v>562</v>
      </c>
      <c r="B152" s="3" t="s">
        <v>600</v>
      </c>
      <c r="C152" s="3" t="s">
        <v>578</v>
      </c>
      <c r="D152" s="3" t="s">
        <v>568</v>
      </c>
      <c r="E152" s="44" t="s">
        <v>569</v>
      </c>
      <c r="F152" s="40">
        <v>0</v>
      </c>
      <c r="G152" s="39">
        <f t="shared" si="0"/>
        <v>0</v>
      </c>
      <c r="H152" s="40">
        <v>0</v>
      </c>
    </row>
    <row r="153" spans="1:8" ht="22.5" customHeight="1" hidden="1">
      <c r="A153" s="3" t="s">
        <v>562</v>
      </c>
      <c r="B153" s="3" t="s">
        <v>600</v>
      </c>
      <c r="C153" s="3" t="s">
        <v>602</v>
      </c>
      <c r="D153" s="3"/>
      <c r="E153" s="11" t="s">
        <v>603</v>
      </c>
      <c r="F153" s="40">
        <f>F154</f>
        <v>0</v>
      </c>
      <c r="G153" s="39">
        <f t="shared" si="0"/>
        <v>0</v>
      </c>
      <c r="H153" s="40">
        <f>H154</f>
        <v>0</v>
      </c>
    </row>
    <row r="154" spans="1:8" ht="16.5" customHeight="1" hidden="1">
      <c r="A154" s="3" t="s">
        <v>562</v>
      </c>
      <c r="B154" s="3" t="s">
        <v>600</v>
      </c>
      <c r="C154" s="3" t="s">
        <v>602</v>
      </c>
      <c r="D154" s="3" t="s">
        <v>580</v>
      </c>
      <c r="E154" s="11" t="s">
        <v>506</v>
      </c>
      <c r="F154" s="40">
        <v>0</v>
      </c>
      <c r="G154" s="39">
        <f t="shared" si="0"/>
        <v>0</v>
      </c>
      <c r="H154" s="40">
        <v>0</v>
      </c>
    </row>
    <row r="155" spans="1:8" ht="21.75" customHeight="1" hidden="1">
      <c r="A155" s="3" t="s">
        <v>562</v>
      </c>
      <c r="B155" s="3" t="s">
        <v>600</v>
      </c>
      <c r="C155" s="3" t="s">
        <v>602</v>
      </c>
      <c r="D155" s="2"/>
      <c r="E155" s="11" t="s">
        <v>603</v>
      </c>
      <c r="F155" s="39">
        <f>F156</f>
        <v>0</v>
      </c>
      <c r="G155" s="39">
        <f>H155-F155</f>
        <v>0</v>
      </c>
      <c r="H155" s="39">
        <f>H156</f>
        <v>0</v>
      </c>
    </row>
    <row r="156" spans="1:8" ht="17.25" customHeight="1" hidden="1">
      <c r="A156" s="3" t="s">
        <v>562</v>
      </c>
      <c r="B156" s="3" t="s">
        <v>600</v>
      </c>
      <c r="C156" s="3" t="s">
        <v>602</v>
      </c>
      <c r="D156" s="3" t="s">
        <v>568</v>
      </c>
      <c r="E156" s="44" t="s">
        <v>569</v>
      </c>
      <c r="F156" s="40">
        <v>0</v>
      </c>
      <c r="G156" s="39">
        <f>H156-F156</f>
        <v>0</v>
      </c>
      <c r="H156" s="40">
        <v>0</v>
      </c>
    </row>
    <row r="157" spans="1:8" ht="23.25" customHeight="1" hidden="1">
      <c r="A157" s="3" t="s">
        <v>562</v>
      </c>
      <c r="B157" s="3" t="s">
        <v>600</v>
      </c>
      <c r="C157" s="3" t="s">
        <v>80</v>
      </c>
      <c r="D157" s="2"/>
      <c r="E157" s="11" t="s">
        <v>228</v>
      </c>
      <c r="F157" s="41">
        <f>F158</f>
        <v>0</v>
      </c>
      <c r="G157" s="39">
        <f t="shared" si="0"/>
        <v>0</v>
      </c>
      <c r="H157" s="41">
        <f>H158</f>
        <v>0</v>
      </c>
    </row>
    <row r="158" spans="1:8" ht="16.5" customHeight="1" hidden="1">
      <c r="A158" s="3" t="s">
        <v>562</v>
      </c>
      <c r="B158" s="3" t="s">
        <v>600</v>
      </c>
      <c r="C158" s="3" t="s">
        <v>80</v>
      </c>
      <c r="D158" s="3" t="s">
        <v>586</v>
      </c>
      <c r="E158" s="11" t="s">
        <v>587</v>
      </c>
      <c r="F158" s="40">
        <v>0</v>
      </c>
      <c r="G158" s="39">
        <f t="shared" si="0"/>
        <v>0</v>
      </c>
      <c r="H158" s="40">
        <v>0</v>
      </c>
    </row>
    <row r="159" spans="1:8" ht="27" customHeight="1" hidden="1">
      <c r="A159" s="3" t="s">
        <v>562</v>
      </c>
      <c r="B159" s="3" t="s">
        <v>600</v>
      </c>
      <c r="C159" s="3" t="s">
        <v>80</v>
      </c>
      <c r="D159" s="3"/>
      <c r="E159" s="11" t="s">
        <v>228</v>
      </c>
      <c r="F159" s="40">
        <f>F160</f>
        <v>0</v>
      </c>
      <c r="G159" s="39">
        <f t="shared" si="0"/>
        <v>0</v>
      </c>
      <c r="H159" s="40">
        <f>H160</f>
        <v>0</v>
      </c>
    </row>
    <row r="160" spans="1:8" ht="16.5" customHeight="1" hidden="1">
      <c r="A160" s="3" t="s">
        <v>562</v>
      </c>
      <c r="B160" s="3" t="s">
        <v>600</v>
      </c>
      <c r="C160" s="3" t="s">
        <v>80</v>
      </c>
      <c r="D160" s="3" t="s">
        <v>580</v>
      </c>
      <c r="E160" s="11" t="s">
        <v>506</v>
      </c>
      <c r="F160" s="40">
        <v>0</v>
      </c>
      <c r="G160" s="39">
        <f t="shared" si="0"/>
        <v>0</v>
      </c>
      <c r="H160" s="40">
        <v>0</v>
      </c>
    </row>
    <row r="161" spans="1:8" ht="25.5" customHeight="1" hidden="1">
      <c r="A161" s="3" t="s">
        <v>562</v>
      </c>
      <c r="B161" s="3" t="s">
        <v>600</v>
      </c>
      <c r="C161" s="3" t="s">
        <v>80</v>
      </c>
      <c r="D161" s="2"/>
      <c r="E161" s="11" t="s">
        <v>228</v>
      </c>
      <c r="F161" s="41">
        <f>F162</f>
        <v>0</v>
      </c>
      <c r="G161" s="39">
        <f>H161-F161</f>
        <v>0</v>
      </c>
      <c r="H161" s="41">
        <f>H162</f>
        <v>0</v>
      </c>
    </row>
    <row r="162" spans="1:8" ht="16.5" customHeight="1" hidden="1">
      <c r="A162" s="3" t="s">
        <v>562</v>
      </c>
      <c r="B162" s="3" t="s">
        <v>600</v>
      </c>
      <c r="C162" s="3" t="s">
        <v>80</v>
      </c>
      <c r="D162" s="3" t="s">
        <v>568</v>
      </c>
      <c r="E162" s="44" t="s">
        <v>569</v>
      </c>
      <c r="F162" s="40">
        <v>0</v>
      </c>
      <c r="G162" s="39">
        <f>H162-F162</f>
        <v>0</v>
      </c>
      <c r="H162" s="40">
        <v>0</v>
      </c>
    </row>
    <row r="163" spans="1:8" ht="16.5" customHeight="1" hidden="1">
      <c r="A163" s="3" t="s">
        <v>562</v>
      </c>
      <c r="B163" s="3" t="s">
        <v>600</v>
      </c>
      <c r="C163" s="3" t="s">
        <v>772</v>
      </c>
      <c r="D163" s="3"/>
      <c r="E163" s="44" t="s">
        <v>108</v>
      </c>
      <c r="F163" s="40">
        <f>F164</f>
        <v>0</v>
      </c>
      <c r="G163" s="39">
        <f t="shared" si="0"/>
        <v>0</v>
      </c>
      <c r="H163" s="40">
        <f>H164</f>
        <v>0</v>
      </c>
    </row>
    <row r="164" spans="1:8" ht="16.5" customHeight="1" hidden="1">
      <c r="A164" s="3" t="s">
        <v>562</v>
      </c>
      <c r="B164" s="3" t="s">
        <v>600</v>
      </c>
      <c r="C164" s="3" t="s">
        <v>772</v>
      </c>
      <c r="D164" s="3" t="s">
        <v>586</v>
      </c>
      <c r="E164" s="44" t="s">
        <v>587</v>
      </c>
      <c r="F164" s="40">
        <v>0</v>
      </c>
      <c r="G164" s="39">
        <f t="shared" si="0"/>
        <v>0</v>
      </c>
      <c r="H164" s="40">
        <v>0</v>
      </c>
    </row>
    <row r="165" spans="1:8" ht="40.5" customHeight="1" hidden="1">
      <c r="A165" s="3" t="s">
        <v>562</v>
      </c>
      <c r="B165" s="3" t="s">
        <v>600</v>
      </c>
      <c r="C165" s="3" t="s">
        <v>94</v>
      </c>
      <c r="D165" s="3"/>
      <c r="E165" s="11" t="s">
        <v>229</v>
      </c>
      <c r="F165" s="40">
        <f>F166</f>
        <v>0</v>
      </c>
      <c r="G165" s="39">
        <f>H165-F165</f>
        <v>0</v>
      </c>
      <c r="H165" s="40">
        <f>H166</f>
        <v>0</v>
      </c>
    </row>
    <row r="166" spans="1:8" ht="16.5" customHeight="1" hidden="1">
      <c r="A166" s="3" t="s">
        <v>562</v>
      </c>
      <c r="B166" s="3" t="s">
        <v>600</v>
      </c>
      <c r="C166" s="3" t="s">
        <v>94</v>
      </c>
      <c r="D166" s="3" t="s">
        <v>596</v>
      </c>
      <c r="E166" s="11" t="s">
        <v>597</v>
      </c>
      <c r="F166" s="40">
        <v>0</v>
      </c>
      <c r="G166" s="39">
        <f>H166-F166</f>
        <v>0</v>
      </c>
      <c r="H166" s="40">
        <v>0</v>
      </c>
    </row>
    <row r="167" spans="1:8" ht="36" customHeight="1" hidden="1">
      <c r="A167" s="3" t="s">
        <v>562</v>
      </c>
      <c r="B167" s="3" t="s">
        <v>600</v>
      </c>
      <c r="C167" s="3" t="s">
        <v>94</v>
      </c>
      <c r="D167" s="3"/>
      <c r="E167" s="11" t="s">
        <v>229</v>
      </c>
      <c r="F167" s="40">
        <f>F168</f>
        <v>0</v>
      </c>
      <c r="G167" s="39">
        <f>H167-F167</f>
        <v>0</v>
      </c>
      <c r="H167" s="40">
        <f>H168</f>
        <v>0</v>
      </c>
    </row>
    <row r="168" spans="1:8" ht="16.5" customHeight="1" hidden="1">
      <c r="A168" s="3" t="s">
        <v>562</v>
      </c>
      <c r="B168" s="3" t="s">
        <v>600</v>
      </c>
      <c r="C168" s="3" t="s">
        <v>94</v>
      </c>
      <c r="D168" s="3" t="s">
        <v>568</v>
      </c>
      <c r="E168" s="44" t="s">
        <v>569</v>
      </c>
      <c r="F168" s="40">
        <v>0</v>
      </c>
      <c r="G168" s="39">
        <f>H168-F168</f>
        <v>0</v>
      </c>
      <c r="H168" s="40">
        <v>0</v>
      </c>
    </row>
    <row r="169" spans="1:8" ht="28.5" customHeight="1" hidden="1">
      <c r="A169" s="3" t="s">
        <v>562</v>
      </c>
      <c r="B169" s="3" t="s">
        <v>600</v>
      </c>
      <c r="C169" s="3" t="s">
        <v>604</v>
      </c>
      <c r="D169" s="3"/>
      <c r="E169" s="11" t="s">
        <v>508</v>
      </c>
      <c r="F169" s="40">
        <f>F170</f>
        <v>0</v>
      </c>
      <c r="G169" s="39">
        <f t="shared" si="0"/>
        <v>0</v>
      </c>
      <c r="H169" s="40">
        <f>H170</f>
        <v>0</v>
      </c>
    </row>
    <row r="170" spans="1:8" ht="17.25" customHeight="1" hidden="1">
      <c r="A170" s="3" t="s">
        <v>562</v>
      </c>
      <c r="B170" s="3" t="s">
        <v>600</v>
      </c>
      <c r="C170" s="3" t="s">
        <v>604</v>
      </c>
      <c r="D170" s="3" t="s">
        <v>586</v>
      </c>
      <c r="E170" s="44" t="s">
        <v>587</v>
      </c>
      <c r="F170" s="40">
        <v>0</v>
      </c>
      <c r="G170" s="39">
        <f t="shared" si="0"/>
        <v>0</v>
      </c>
      <c r="H170" s="40">
        <v>0</v>
      </c>
    </row>
    <row r="171" spans="1:8" ht="48.75" customHeight="1" hidden="1">
      <c r="A171" s="3" t="s">
        <v>562</v>
      </c>
      <c r="B171" s="3" t="s">
        <v>600</v>
      </c>
      <c r="C171" s="3" t="s">
        <v>353</v>
      </c>
      <c r="D171" s="2"/>
      <c r="E171" s="60" t="s">
        <v>462</v>
      </c>
      <c r="F171" s="41">
        <f>F172</f>
        <v>0</v>
      </c>
      <c r="G171" s="39">
        <f t="shared" si="0"/>
        <v>0</v>
      </c>
      <c r="H171" s="41">
        <f>H172</f>
        <v>0</v>
      </c>
    </row>
    <row r="172" spans="1:9" ht="16.5" customHeight="1" hidden="1">
      <c r="A172" s="3" t="s">
        <v>562</v>
      </c>
      <c r="B172" s="3" t="s">
        <v>600</v>
      </c>
      <c r="C172" s="3" t="s">
        <v>353</v>
      </c>
      <c r="D172" s="3" t="s">
        <v>596</v>
      </c>
      <c r="E172" s="11" t="s">
        <v>597</v>
      </c>
      <c r="F172" s="40">
        <v>0</v>
      </c>
      <c r="G172" s="39">
        <f t="shared" si="0"/>
        <v>0</v>
      </c>
      <c r="H172" s="40">
        <v>0</v>
      </c>
      <c r="I172" s="10"/>
    </row>
    <row r="173" spans="1:9" ht="16.5" customHeight="1">
      <c r="A173" s="3" t="s">
        <v>562</v>
      </c>
      <c r="B173" s="3" t="s">
        <v>448</v>
      </c>
      <c r="C173" s="3"/>
      <c r="D173" s="3"/>
      <c r="E173" s="11" t="s">
        <v>453</v>
      </c>
      <c r="F173" s="40">
        <f>F174</f>
        <v>19833</v>
      </c>
      <c r="G173" s="39">
        <f t="shared" si="0"/>
        <v>-1983</v>
      </c>
      <c r="H173" s="40">
        <f>H174</f>
        <v>17850</v>
      </c>
      <c r="I173" s="10"/>
    </row>
    <row r="174" spans="1:9" ht="22.5" customHeight="1">
      <c r="A174" s="3" t="s">
        <v>562</v>
      </c>
      <c r="B174" s="3" t="s">
        <v>448</v>
      </c>
      <c r="C174" s="3" t="s">
        <v>449</v>
      </c>
      <c r="D174" s="3"/>
      <c r="E174" s="11" t="s">
        <v>451</v>
      </c>
      <c r="F174" s="40">
        <f>F175</f>
        <v>19833</v>
      </c>
      <c r="G174" s="39">
        <f t="shared" si="0"/>
        <v>-1983</v>
      </c>
      <c r="H174" s="40">
        <f>H175</f>
        <v>17850</v>
      </c>
      <c r="I174" s="10"/>
    </row>
    <row r="175" spans="1:9" ht="18" customHeight="1">
      <c r="A175" s="3" t="s">
        <v>562</v>
      </c>
      <c r="B175" s="3" t="s">
        <v>448</v>
      </c>
      <c r="C175" s="3" t="s">
        <v>449</v>
      </c>
      <c r="D175" s="3" t="s">
        <v>450</v>
      </c>
      <c r="E175" s="11" t="s">
        <v>452</v>
      </c>
      <c r="F175" s="40">
        <v>19833</v>
      </c>
      <c r="G175" s="39">
        <f t="shared" si="0"/>
        <v>-1983</v>
      </c>
      <c r="H175" s="40">
        <v>17850</v>
      </c>
      <c r="I175" s="10"/>
    </row>
    <row r="176" spans="1:9" ht="16.5" customHeight="1">
      <c r="A176" s="3" t="s">
        <v>562</v>
      </c>
      <c r="B176" s="3" t="s">
        <v>605</v>
      </c>
      <c r="C176" s="2"/>
      <c r="D176" s="2"/>
      <c r="E176" s="11" t="s">
        <v>606</v>
      </c>
      <c r="F176" s="39">
        <f>F180+F185+F190+F177+F182+F187</f>
        <v>0</v>
      </c>
      <c r="G176" s="39">
        <f t="shared" si="0"/>
        <v>288000</v>
      </c>
      <c r="H176" s="39">
        <f>H180+H185+H190+H177+H182+H187</f>
        <v>288000</v>
      </c>
      <c r="I176" s="10"/>
    </row>
    <row r="177" spans="1:9" ht="33.75" customHeight="1" hidden="1">
      <c r="A177" s="3" t="s">
        <v>562</v>
      </c>
      <c r="B177" s="3" t="s">
        <v>605</v>
      </c>
      <c r="C177" s="3" t="s">
        <v>607</v>
      </c>
      <c r="D177" s="2"/>
      <c r="E177" s="11" t="s">
        <v>231</v>
      </c>
      <c r="F177" s="39">
        <f>F178+F179</f>
        <v>0</v>
      </c>
      <c r="G177" s="39">
        <f t="shared" si="0"/>
        <v>0</v>
      </c>
      <c r="H177" s="39">
        <f>H178+H179</f>
        <v>0</v>
      </c>
      <c r="I177" s="10"/>
    </row>
    <row r="178" spans="1:9" ht="26.25" customHeight="1" hidden="1">
      <c r="A178" s="3" t="s">
        <v>562</v>
      </c>
      <c r="B178" s="3" t="s">
        <v>605</v>
      </c>
      <c r="C178" s="3" t="s">
        <v>607</v>
      </c>
      <c r="D178" s="3" t="s">
        <v>614</v>
      </c>
      <c r="E178" s="11" t="s">
        <v>615</v>
      </c>
      <c r="F178" s="39">
        <v>0</v>
      </c>
      <c r="G178" s="39">
        <f t="shared" si="0"/>
        <v>0</v>
      </c>
      <c r="H178" s="39">
        <v>0</v>
      </c>
      <c r="I178" s="10"/>
    </row>
    <row r="179" spans="1:9" ht="24" customHeight="1" hidden="1">
      <c r="A179" s="3" t="s">
        <v>562</v>
      </c>
      <c r="B179" s="3" t="s">
        <v>605</v>
      </c>
      <c r="C179" s="3" t="s">
        <v>607</v>
      </c>
      <c r="D179" s="3" t="s">
        <v>520</v>
      </c>
      <c r="E179" s="11" t="s">
        <v>535</v>
      </c>
      <c r="F179" s="39">
        <v>0</v>
      </c>
      <c r="G179" s="39">
        <f t="shared" si="0"/>
        <v>0</v>
      </c>
      <c r="H179" s="39">
        <v>0</v>
      </c>
      <c r="I179" s="10"/>
    </row>
    <row r="180" spans="1:9" ht="33" customHeight="1" hidden="1">
      <c r="A180" s="3" t="s">
        <v>562</v>
      </c>
      <c r="B180" s="3" t="s">
        <v>605</v>
      </c>
      <c r="C180" s="3" t="s">
        <v>607</v>
      </c>
      <c r="D180" s="2"/>
      <c r="E180" s="11" t="s">
        <v>231</v>
      </c>
      <c r="F180" s="39">
        <f>F181</f>
        <v>0</v>
      </c>
      <c r="G180" s="39">
        <f t="shared" si="0"/>
        <v>0</v>
      </c>
      <c r="H180" s="39">
        <f>H181</f>
        <v>0</v>
      </c>
      <c r="I180" s="10"/>
    </row>
    <row r="181" spans="1:9" ht="16.5" customHeight="1" hidden="1">
      <c r="A181" s="3" t="s">
        <v>562</v>
      </c>
      <c r="B181" s="3" t="s">
        <v>605</v>
      </c>
      <c r="C181" s="3" t="s">
        <v>607</v>
      </c>
      <c r="D181" s="3" t="s">
        <v>568</v>
      </c>
      <c r="E181" s="11" t="s">
        <v>569</v>
      </c>
      <c r="F181" s="40">
        <v>0</v>
      </c>
      <c r="G181" s="39">
        <f t="shared" si="0"/>
        <v>0</v>
      </c>
      <c r="H181" s="40">
        <v>0</v>
      </c>
      <c r="I181" s="10"/>
    </row>
    <row r="182" spans="1:9" ht="33.75" customHeight="1">
      <c r="A182" s="3" t="s">
        <v>562</v>
      </c>
      <c r="B182" s="3" t="s">
        <v>605</v>
      </c>
      <c r="C182" s="3" t="s">
        <v>608</v>
      </c>
      <c r="D182" s="3"/>
      <c r="E182" s="11" t="s">
        <v>232</v>
      </c>
      <c r="F182" s="40">
        <f>F183+F184</f>
        <v>0</v>
      </c>
      <c r="G182" s="39">
        <f aca="true" t="shared" si="1" ref="G182:G223">H182-F182</f>
        <v>162000</v>
      </c>
      <c r="H182" s="40">
        <f>H183+H184</f>
        <v>162000</v>
      </c>
      <c r="I182" s="10"/>
    </row>
    <row r="183" spans="1:9" ht="25.5" customHeight="1" hidden="1">
      <c r="A183" s="3" t="s">
        <v>562</v>
      </c>
      <c r="B183" s="3" t="s">
        <v>605</v>
      </c>
      <c r="C183" s="3" t="s">
        <v>608</v>
      </c>
      <c r="D183" s="3" t="s">
        <v>614</v>
      </c>
      <c r="E183" s="11" t="s">
        <v>615</v>
      </c>
      <c r="F183" s="40">
        <v>0</v>
      </c>
      <c r="G183" s="39">
        <f t="shared" si="1"/>
        <v>0</v>
      </c>
      <c r="H183" s="40">
        <v>0</v>
      </c>
      <c r="I183" s="10"/>
    </row>
    <row r="184" spans="1:9" ht="25.5" customHeight="1">
      <c r="A184" s="3" t="s">
        <v>562</v>
      </c>
      <c r="B184" s="3" t="s">
        <v>605</v>
      </c>
      <c r="C184" s="3" t="s">
        <v>608</v>
      </c>
      <c r="D184" s="3" t="s">
        <v>520</v>
      </c>
      <c r="E184" s="11" t="s">
        <v>535</v>
      </c>
      <c r="F184" s="40">
        <v>0</v>
      </c>
      <c r="G184" s="39">
        <f t="shared" si="1"/>
        <v>162000</v>
      </c>
      <c r="H184" s="40">
        <f>36000+27000+99000</f>
        <v>162000</v>
      </c>
      <c r="I184" s="10"/>
    </row>
    <row r="185" spans="1:9" ht="33" customHeight="1" hidden="1">
      <c r="A185" s="3" t="s">
        <v>562</v>
      </c>
      <c r="B185" s="3" t="s">
        <v>605</v>
      </c>
      <c r="C185" s="3" t="s">
        <v>608</v>
      </c>
      <c r="D185" s="2"/>
      <c r="E185" s="5" t="s">
        <v>232</v>
      </c>
      <c r="F185" s="41">
        <f>F186</f>
        <v>0</v>
      </c>
      <c r="G185" s="39">
        <f t="shared" si="1"/>
        <v>0</v>
      </c>
      <c r="H185" s="41">
        <f>H186</f>
        <v>0</v>
      </c>
      <c r="I185" s="10"/>
    </row>
    <row r="186" spans="1:9" ht="16.5" customHeight="1" hidden="1">
      <c r="A186" s="3" t="s">
        <v>562</v>
      </c>
      <c r="B186" s="3" t="s">
        <v>605</v>
      </c>
      <c r="C186" s="3" t="s">
        <v>608</v>
      </c>
      <c r="D186" s="3" t="s">
        <v>568</v>
      </c>
      <c r="E186" s="5" t="s">
        <v>569</v>
      </c>
      <c r="F186" s="40">
        <v>0</v>
      </c>
      <c r="G186" s="39">
        <f t="shared" si="1"/>
        <v>0</v>
      </c>
      <c r="H186" s="40">
        <v>0</v>
      </c>
      <c r="I186" s="10"/>
    </row>
    <row r="187" spans="1:9" ht="36" customHeight="1">
      <c r="A187" s="3" t="s">
        <v>562</v>
      </c>
      <c r="B187" s="3" t="s">
        <v>605</v>
      </c>
      <c r="C187" s="3" t="s">
        <v>609</v>
      </c>
      <c r="D187" s="3"/>
      <c r="E187" s="5" t="s">
        <v>233</v>
      </c>
      <c r="F187" s="40">
        <f>F188+F189</f>
        <v>0</v>
      </c>
      <c r="G187" s="39">
        <f t="shared" si="1"/>
        <v>126000</v>
      </c>
      <c r="H187" s="40">
        <f>H188+H189</f>
        <v>126000</v>
      </c>
      <c r="I187" s="10"/>
    </row>
    <row r="188" spans="1:9" ht="26.25" customHeight="1" hidden="1">
      <c r="A188" s="3" t="s">
        <v>562</v>
      </c>
      <c r="B188" s="3" t="s">
        <v>605</v>
      </c>
      <c r="C188" s="3" t="s">
        <v>609</v>
      </c>
      <c r="D188" s="3" t="s">
        <v>614</v>
      </c>
      <c r="E188" s="5" t="s">
        <v>615</v>
      </c>
      <c r="F188" s="40">
        <v>0</v>
      </c>
      <c r="G188" s="39">
        <f t="shared" si="1"/>
        <v>0</v>
      </c>
      <c r="H188" s="40">
        <v>0</v>
      </c>
      <c r="I188" s="10"/>
    </row>
    <row r="189" spans="1:9" ht="19.5" customHeight="1">
      <c r="A189" s="3" t="s">
        <v>562</v>
      </c>
      <c r="B189" s="3" t="s">
        <v>605</v>
      </c>
      <c r="C189" s="3" t="s">
        <v>609</v>
      </c>
      <c r="D189" s="3" t="s">
        <v>520</v>
      </c>
      <c r="E189" s="11" t="s">
        <v>535</v>
      </c>
      <c r="F189" s="40">
        <v>0</v>
      </c>
      <c r="G189" s="39">
        <f t="shared" si="1"/>
        <v>126000</v>
      </c>
      <c r="H189" s="40">
        <v>126000</v>
      </c>
      <c r="I189" s="10"/>
    </row>
    <row r="190" spans="1:9" ht="33.75" customHeight="1" hidden="1">
      <c r="A190" s="3" t="s">
        <v>562</v>
      </c>
      <c r="B190" s="3" t="s">
        <v>605</v>
      </c>
      <c r="C190" s="3" t="s">
        <v>609</v>
      </c>
      <c r="D190" s="2"/>
      <c r="E190" s="5" t="s">
        <v>233</v>
      </c>
      <c r="F190" s="41">
        <f>F191</f>
        <v>0</v>
      </c>
      <c r="G190" s="39">
        <f t="shared" si="1"/>
        <v>0</v>
      </c>
      <c r="H190" s="41">
        <f>H191</f>
        <v>0</v>
      </c>
      <c r="I190" s="10"/>
    </row>
    <row r="191" spans="1:9" ht="16.5" customHeight="1" hidden="1">
      <c r="A191" s="3" t="s">
        <v>562</v>
      </c>
      <c r="B191" s="3" t="s">
        <v>605</v>
      </c>
      <c r="C191" s="3" t="s">
        <v>609</v>
      </c>
      <c r="D191" s="3" t="s">
        <v>568</v>
      </c>
      <c r="E191" s="5" t="s">
        <v>569</v>
      </c>
      <c r="F191" s="40"/>
      <c r="G191" s="39">
        <f t="shared" si="1"/>
        <v>0</v>
      </c>
      <c r="H191" s="40"/>
      <c r="I191" s="10"/>
    </row>
    <row r="192" spans="1:9" ht="33.75" customHeight="1">
      <c r="A192" s="3" t="s">
        <v>562</v>
      </c>
      <c r="B192" s="3" t="s">
        <v>610</v>
      </c>
      <c r="C192" s="2"/>
      <c r="D192" s="2"/>
      <c r="E192" s="5" t="s">
        <v>611</v>
      </c>
      <c r="F192" s="39">
        <f>F193</f>
        <v>280000</v>
      </c>
      <c r="G192" s="39">
        <f t="shared" si="1"/>
        <v>9500</v>
      </c>
      <c r="H192" s="39">
        <f>H193</f>
        <v>289500</v>
      </c>
      <c r="I192" s="10"/>
    </row>
    <row r="193" spans="1:8" ht="33.75" customHeight="1">
      <c r="A193" s="3" t="s">
        <v>562</v>
      </c>
      <c r="B193" s="3" t="s">
        <v>610</v>
      </c>
      <c r="C193" s="3" t="s">
        <v>612</v>
      </c>
      <c r="D193" s="2"/>
      <c r="E193" s="5" t="s">
        <v>613</v>
      </c>
      <c r="F193" s="39">
        <f>F194+F195</f>
        <v>280000</v>
      </c>
      <c r="G193" s="39">
        <f t="shared" si="1"/>
        <v>9500</v>
      </c>
      <c r="H193" s="39">
        <f>H194+H195</f>
        <v>289500</v>
      </c>
    </row>
    <row r="194" spans="1:8" ht="30" customHeight="1" hidden="1">
      <c r="A194" s="3" t="s">
        <v>562</v>
      </c>
      <c r="B194" s="3" t="s">
        <v>610</v>
      </c>
      <c r="C194" s="3" t="s">
        <v>612</v>
      </c>
      <c r="D194" s="3" t="s">
        <v>614</v>
      </c>
      <c r="E194" s="5" t="s">
        <v>615</v>
      </c>
      <c r="F194" s="40">
        <v>0</v>
      </c>
      <c r="G194" s="39">
        <f t="shared" si="1"/>
        <v>0</v>
      </c>
      <c r="H194" s="40">
        <v>0</v>
      </c>
    </row>
    <row r="195" spans="1:8" ht="20.25" customHeight="1">
      <c r="A195" s="3" t="s">
        <v>562</v>
      </c>
      <c r="B195" s="3" t="s">
        <v>610</v>
      </c>
      <c r="C195" s="3" t="s">
        <v>612</v>
      </c>
      <c r="D195" s="3" t="s">
        <v>520</v>
      </c>
      <c r="E195" s="11" t="s">
        <v>535</v>
      </c>
      <c r="F195" s="40">
        <v>280000</v>
      </c>
      <c r="G195" s="39">
        <f t="shared" si="1"/>
        <v>9500</v>
      </c>
      <c r="H195" s="40">
        <f>40000+4500+200000+45000</f>
        <v>289500</v>
      </c>
    </row>
    <row r="196" spans="1:8" ht="16.5" customHeight="1">
      <c r="A196" s="3" t="s">
        <v>562</v>
      </c>
      <c r="B196" s="3" t="s">
        <v>616</v>
      </c>
      <c r="C196" s="2"/>
      <c r="D196" s="2"/>
      <c r="E196" s="5" t="s">
        <v>617</v>
      </c>
      <c r="F196" s="39">
        <f>F199+F211+F197+F209+F214</f>
        <v>1644400</v>
      </c>
      <c r="G196" s="39">
        <f t="shared" si="1"/>
        <v>755900</v>
      </c>
      <c r="H196" s="39">
        <f>H199+H211+H197+H209+H214</f>
        <v>2400300</v>
      </c>
    </row>
    <row r="197" spans="1:8" ht="16.5" customHeight="1" hidden="1">
      <c r="A197" s="3" t="s">
        <v>562</v>
      </c>
      <c r="B197" s="3" t="s">
        <v>616</v>
      </c>
      <c r="C197" s="3" t="s">
        <v>618</v>
      </c>
      <c r="D197" s="2"/>
      <c r="E197" s="5" t="s">
        <v>589</v>
      </c>
      <c r="F197" s="39">
        <f>F198</f>
        <v>0</v>
      </c>
      <c r="G197" s="39">
        <f t="shared" si="1"/>
        <v>0</v>
      </c>
      <c r="H197" s="39">
        <f>H198</f>
        <v>0</v>
      </c>
    </row>
    <row r="198" spans="1:8" ht="16.5" customHeight="1" hidden="1">
      <c r="A198" s="3" t="s">
        <v>562</v>
      </c>
      <c r="B198" s="3" t="s">
        <v>616</v>
      </c>
      <c r="C198" s="3" t="s">
        <v>618</v>
      </c>
      <c r="D198" s="3" t="s">
        <v>580</v>
      </c>
      <c r="E198" s="5" t="s">
        <v>506</v>
      </c>
      <c r="F198" s="40">
        <v>0</v>
      </c>
      <c r="G198" s="39">
        <f t="shared" si="1"/>
        <v>0</v>
      </c>
      <c r="H198" s="40">
        <v>0</v>
      </c>
    </row>
    <row r="199" spans="1:8" ht="16.5" customHeight="1">
      <c r="A199" s="3" t="s">
        <v>562</v>
      </c>
      <c r="B199" s="3" t="s">
        <v>616</v>
      </c>
      <c r="C199" s="3" t="s">
        <v>618</v>
      </c>
      <c r="D199" s="2"/>
      <c r="E199" s="5" t="s">
        <v>589</v>
      </c>
      <c r="F199" s="39">
        <f>F204+F200+F201+F203+F202+F205</f>
        <v>1491800</v>
      </c>
      <c r="G199" s="39">
        <f t="shared" si="1"/>
        <v>747100</v>
      </c>
      <c r="H199" s="39">
        <f>H204+H200+H201+H203+H202+H205</f>
        <v>2238900</v>
      </c>
    </row>
    <row r="200" spans="1:8" ht="16.5" customHeight="1">
      <c r="A200" s="3" t="s">
        <v>562</v>
      </c>
      <c r="B200" s="3" t="s">
        <v>616</v>
      </c>
      <c r="C200" s="3" t="s">
        <v>618</v>
      </c>
      <c r="D200" s="2">
        <v>121</v>
      </c>
      <c r="E200" s="11" t="s">
        <v>532</v>
      </c>
      <c r="F200" s="39">
        <v>1491800</v>
      </c>
      <c r="G200" s="39">
        <f t="shared" si="1"/>
        <v>410200</v>
      </c>
      <c r="H200" s="39">
        <f>1460800+441200</f>
        <v>1902000</v>
      </c>
    </row>
    <row r="201" spans="1:8" ht="16.5" customHeight="1">
      <c r="A201" s="3" t="s">
        <v>562</v>
      </c>
      <c r="B201" s="3" t="s">
        <v>616</v>
      </c>
      <c r="C201" s="3" t="s">
        <v>618</v>
      </c>
      <c r="D201" s="2">
        <v>122</v>
      </c>
      <c r="E201" s="11" t="s">
        <v>533</v>
      </c>
      <c r="F201" s="39">
        <v>0</v>
      </c>
      <c r="G201" s="39">
        <f t="shared" si="1"/>
        <v>10000</v>
      </c>
      <c r="H201" s="39">
        <v>10000</v>
      </c>
    </row>
    <row r="202" spans="1:8" ht="22.5" customHeight="1">
      <c r="A202" s="3" t="s">
        <v>562</v>
      </c>
      <c r="B202" s="3" t="s">
        <v>616</v>
      </c>
      <c r="C202" s="3" t="s">
        <v>618</v>
      </c>
      <c r="D202" s="3" t="s">
        <v>524</v>
      </c>
      <c r="E202" s="68" t="s">
        <v>534</v>
      </c>
      <c r="F202" s="39">
        <v>0</v>
      </c>
      <c r="G202" s="39">
        <f t="shared" si="1"/>
        <v>9000</v>
      </c>
      <c r="H202" s="39">
        <v>9000</v>
      </c>
    </row>
    <row r="203" spans="1:8" ht="16.5" customHeight="1">
      <c r="A203" s="3" t="s">
        <v>562</v>
      </c>
      <c r="B203" s="3" t="s">
        <v>616</v>
      </c>
      <c r="C203" s="3" t="s">
        <v>618</v>
      </c>
      <c r="D203" s="2">
        <v>244</v>
      </c>
      <c r="E203" s="11" t="s">
        <v>535</v>
      </c>
      <c r="F203" s="39">
        <v>0</v>
      </c>
      <c r="G203" s="39">
        <f t="shared" si="1"/>
        <v>309500</v>
      </c>
      <c r="H203" s="39">
        <f>70000+9500+500+53000+6500+170000</f>
        <v>309500</v>
      </c>
    </row>
    <row r="204" spans="1:8" ht="16.5" customHeight="1">
      <c r="A204" s="3" t="s">
        <v>562</v>
      </c>
      <c r="B204" s="3" t="s">
        <v>616</v>
      </c>
      <c r="C204" s="3" t="s">
        <v>618</v>
      </c>
      <c r="D204" s="3" t="s">
        <v>367</v>
      </c>
      <c r="E204" s="11" t="s">
        <v>443</v>
      </c>
      <c r="F204" s="40">
        <v>0</v>
      </c>
      <c r="G204" s="39">
        <f t="shared" si="1"/>
        <v>6800</v>
      </c>
      <c r="H204" s="40">
        <v>6800</v>
      </c>
    </row>
    <row r="205" spans="1:8" ht="16.5" customHeight="1">
      <c r="A205" s="3" t="s">
        <v>562</v>
      </c>
      <c r="B205" s="3" t="s">
        <v>616</v>
      </c>
      <c r="C205" s="3" t="s">
        <v>618</v>
      </c>
      <c r="D205" s="3" t="s">
        <v>273</v>
      </c>
      <c r="E205" s="5" t="s">
        <v>274</v>
      </c>
      <c r="F205" s="40">
        <v>0</v>
      </c>
      <c r="G205" s="39">
        <f t="shared" si="1"/>
        <v>1600</v>
      </c>
      <c r="H205" s="40">
        <v>1600</v>
      </c>
    </row>
    <row r="206" spans="1:8" ht="21.75" customHeight="1" hidden="1">
      <c r="A206" s="3" t="s">
        <v>562</v>
      </c>
      <c r="B206" s="3" t="s">
        <v>619</v>
      </c>
      <c r="C206" s="2"/>
      <c r="D206" s="2"/>
      <c r="E206" s="11" t="s">
        <v>620</v>
      </c>
      <c r="F206" s="39">
        <f aca="true" t="shared" si="2" ref="F206:H207">F207</f>
        <v>0</v>
      </c>
      <c r="G206" s="39">
        <f t="shared" si="1"/>
        <v>0</v>
      </c>
      <c r="H206" s="39">
        <f t="shared" si="2"/>
        <v>0</v>
      </c>
    </row>
    <row r="207" spans="1:8" ht="22.5" customHeight="1" hidden="1">
      <c r="A207" s="3" t="s">
        <v>562</v>
      </c>
      <c r="B207" s="3" t="s">
        <v>619</v>
      </c>
      <c r="C207" s="3" t="s">
        <v>621</v>
      </c>
      <c r="D207" s="2"/>
      <c r="E207" s="11" t="s">
        <v>622</v>
      </c>
      <c r="F207" s="39">
        <f t="shared" si="2"/>
        <v>0</v>
      </c>
      <c r="G207" s="39">
        <f t="shared" si="1"/>
        <v>0</v>
      </c>
      <c r="H207" s="39">
        <f t="shared" si="2"/>
        <v>0</v>
      </c>
    </row>
    <row r="208" spans="1:8" ht="16.5" customHeight="1" hidden="1">
      <c r="A208" s="3" t="s">
        <v>562</v>
      </c>
      <c r="B208" s="3" t="s">
        <v>619</v>
      </c>
      <c r="C208" s="3" t="s">
        <v>621</v>
      </c>
      <c r="D208" s="3" t="s">
        <v>568</v>
      </c>
      <c r="E208" s="11" t="s">
        <v>569</v>
      </c>
      <c r="F208" s="40">
        <v>0</v>
      </c>
      <c r="G208" s="39">
        <f t="shared" si="1"/>
        <v>0</v>
      </c>
      <c r="H208" s="40">
        <v>0</v>
      </c>
    </row>
    <row r="209" spans="1:8" ht="16.5" customHeight="1" hidden="1">
      <c r="A209" s="3" t="s">
        <v>562</v>
      </c>
      <c r="B209" s="3" t="s">
        <v>616</v>
      </c>
      <c r="C209" s="3" t="s">
        <v>104</v>
      </c>
      <c r="D209" s="3"/>
      <c r="E209" s="11" t="s">
        <v>106</v>
      </c>
      <c r="F209" s="40">
        <f>F210</f>
        <v>0</v>
      </c>
      <c r="G209" s="39">
        <f t="shared" si="1"/>
        <v>0</v>
      </c>
      <c r="H209" s="40">
        <f>H210</f>
        <v>0</v>
      </c>
    </row>
    <row r="210" spans="1:8" ht="16.5" customHeight="1" hidden="1">
      <c r="A210" s="3" t="s">
        <v>562</v>
      </c>
      <c r="B210" s="3" t="s">
        <v>616</v>
      </c>
      <c r="C210" s="3" t="s">
        <v>104</v>
      </c>
      <c r="D210" s="3" t="s">
        <v>580</v>
      </c>
      <c r="E210" s="11" t="s">
        <v>506</v>
      </c>
      <c r="F210" s="40">
        <v>0</v>
      </c>
      <c r="G210" s="39">
        <f t="shared" si="1"/>
        <v>0</v>
      </c>
      <c r="H210" s="40">
        <v>0</v>
      </c>
    </row>
    <row r="211" spans="1:8" ht="16.5" customHeight="1">
      <c r="A211" s="3" t="s">
        <v>562</v>
      </c>
      <c r="B211" s="3" t="s">
        <v>616</v>
      </c>
      <c r="C211" s="3" t="s">
        <v>104</v>
      </c>
      <c r="D211" s="3"/>
      <c r="E211" s="11" t="s">
        <v>106</v>
      </c>
      <c r="F211" s="40">
        <f>F213+F212</f>
        <v>152600</v>
      </c>
      <c r="G211" s="39">
        <f t="shared" si="1"/>
        <v>8800</v>
      </c>
      <c r="H211" s="40">
        <f>H213+H212</f>
        <v>161400</v>
      </c>
    </row>
    <row r="212" spans="1:8" ht="16.5" customHeight="1">
      <c r="A212" s="3" t="s">
        <v>562</v>
      </c>
      <c r="B212" s="3" t="s">
        <v>616</v>
      </c>
      <c r="C212" s="3" t="s">
        <v>104</v>
      </c>
      <c r="D212" s="3" t="s">
        <v>521</v>
      </c>
      <c r="E212" s="11" t="s">
        <v>532</v>
      </c>
      <c r="F212" s="40">
        <f>117200+35400</f>
        <v>152600</v>
      </c>
      <c r="G212" s="39">
        <f t="shared" si="1"/>
        <v>8800</v>
      </c>
      <c r="H212" s="40">
        <f>124000+37400</f>
        <v>161400</v>
      </c>
    </row>
    <row r="213" spans="1:8" ht="16.5" customHeight="1" hidden="1">
      <c r="A213" s="3" t="s">
        <v>562</v>
      </c>
      <c r="B213" s="3" t="s">
        <v>616</v>
      </c>
      <c r="C213" s="3" t="s">
        <v>104</v>
      </c>
      <c r="D213" s="3" t="s">
        <v>580</v>
      </c>
      <c r="E213" s="11" t="s">
        <v>581</v>
      </c>
      <c r="F213" s="40">
        <v>0</v>
      </c>
      <c r="G213" s="39">
        <f t="shared" si="1"/>
        <v>0</v>
      </c>
      <c r="H213" s="40">
        <v>0</v>
      </c>
    </row>
    <row r="214" spans="1:8" ht="46.5" customHeight="1" hidden="1">
      <c r="A214" s="3" t="s">
        <v>562</v>
      </c>
      <c r="B214" s="3" t="s">
        <v>616</v>
      </c>
      <c r="C214" s="3" t="s">
        <v>15</v>
      </c>
      <c r="D214" s="3"/>
      <c r="E214" s="5" t="s">
        <v>17</v>
      </c>
      <c r="F214" s="40">
        <f>F215</f>
        <v>0</v>
      </c>
      <c r="G214" s="39">
        <f t="shared" si="1"/>
        <v>0</v>
      </c>
      <c r="H214" s="40">
        <f>H215</f>
        <v>0</v>
      </c>
    </row>
    <row r="215" spans="1:8" ht="16.5" customHeight="1" hidden="1">
      <c r="A215" s="3" t="s">
        <v>562</v>
      </c>
      <c r="B215" s="3" t="s">
        <v>616</v>
      </c>
      <c r="C215" s="3" t="s">
        <v>15</v>
      </c>
      <c r="D215" s="3" t="s">
        <v>596</v>
      </c>
      <c r="E215" s="5" t="s">
        <v>597</v>
      </c>
      <c r="F215" s="40"/>
      <c r="G215" s="39">
        <f t="shared" si="1"/>
        <v>0</v>
      </c>
      <c r="H215" s="40"/>
    </row>
    <row r="216" spans="1:8" ht="16.5" customHeight="1" hidden="1">
      <c r="A216" s="3" t="s">
        <v>562</v>
      </c>
      <c r="B216" s="3" t="s">
        <v>410</v>
      </c>
      <c r="C216" s="3"/>
      <c r="D216" s="3"/>
      <c r="E216" s="5" t="s">
        <v>418</v>
      </c>
      <c r="F216" s="40">
        <f>F217</f>
        <v>0</v>
      </c>
      <c r="G216" s="39">
        <f t="shared" si="1"/>
        <v>0</v>
      </c>
      <c r="H216" s="40">
        <f>H217</f>
        <v>0</v>
      </c>
    </row>
    <row r="217" spans="1:8" ht="33" customHeight="1" hidden="1">
      <c r="A217" s="3" t="s">
        <v>562</v>
      </c>
      <c r="B217" s="3" t="s">
        <v>410</v>
      </c>
      <c r="C217" s="3" t="s">
        <v>411</v>
      </c>
      <c r="D217" s="3"/>
      <c r="E217" s="5" t="s">
        <v>419</v>
      </c>
      <c r="F217" s="40">
        <f>F218</f>
        <v>0</v>
      </c>
      <c r="G217" s="39">
        <f t="shared" si="1"/>
        <v>0</v>
      </c>
      <c r="H217" s="40">
        <f>H218</f>
        <v>0</v>
      </c>
    </row>
    <row r="218" spans="1:8" ht="26.25" customHeight="1" hidden="1">
      <c r="A218" s="3" t="s">
        <v>562</v>
      </c>
      <c r="B218" s="3" t="s">
        <v>410</v>
      </c>
      <c r="C218" s="3" t="s">
        <v>411</v>
      </c>
      <c r="D218" s="3" t="s">
        <v>524</v>
      </c>
      <c r="E218" s="68" t="s">
        <v>534</v>
      </c>
      <c r="F218" s="40">
        <v>0</v>
      </c>
      <c r="G218" s="39">
        <f t="shared" si="1"/>
        <v>0</v>
      </c>
      <c r="H218" s="40">
        <v>0</v>
      </c>
    </row>
    <row r="219" spans="1:8" ht="16.5" customHeight="1">
      <c r="A219" s="3" t="s">
        <v>562</v>
      </c>
      <c r="B219" s="3" t="s">
        <v>623</v>
      </c>
      <c r="C219" s="2"/>
      <c r="D219" s="2"/>
      <c r="E219" s="5" t="s">
        <v>624</v>
      </c>
      <c r="F219" s="39">
        <f>F223+F228+F239+F241+F243+F245+F232+F234+F236+F247+F220+F225+F230</f>
        <v>1800000</v>
      </c>
      <c r="G219" s="39">
        <f t="shared" si="1"/>
        <v>-255000</v>
      </c>
      <c r="H219" s="39">
        <f>H223+H228+H239+H241+H243+H245+H232+H234+H236+H247+H220+H225+H230</f>
        <v>1545000</v>
      </c>
    </row>
    <row r="220" spans="1:8" ht="16.5" customHeight="1">
      <c r="A220" s="3" t="s">
        <v>562</v>
      </c>
      <c r="B220" s="3" t="s">
        <v>623</v>
      </c>
      <c r="C220" s="3" t="s">
        <v>625</v>
      </c>
      <c r="D220" s="2"/>
      <c r="E220" s="5" t="s">
        <v>626</v>
      </c>
      <c r="F220" s="39">
        <f>F221+F222</f>
        <v>500000</v>
      </c>
      <c r="G220" s="39">
        <f t="shared" si="1"/>
        <v>-400000</v>
      </c>
      <c r="H220" s="39">
        <f>H221+H222</f>
        <v>100000</v>
      </c>
    </row>
    <row r="221" spans="1:8" ht="16.5" customHeight="1" hidden="1">
      <c r="A221" s="3" t="s">
        <v>562</v>
      </c>
      <c r="B221" s="3" t="s">
        <v>623</v>
      </c>
      <c r="C221" s="3" t="s">
        <v>625</v>
      </c>
      <c r="D221" s="3" t="s">
        <v>596</v>
      </c>
      <c r="E221" s="5" t="s">
        <v>597</v>
      </c>
      <c r="F221" s="40">
        <v>0</v>
      </c>
      <c r="G221" s="39">
        <f t="shared" si="1"/>
        <v>0</v>
      </c>
      <c r="H221" s="40">
        <v>0</v>
      </c>
    </row>
    <row r="222" spans="1:8" ht="16.5" customHeight="1">
      <c r="A222" s="3" t="s">
        <v>562</v>
      </c>
      <c r="B222" s="3" t="s">
        <v>623</v>
      </c>
      <c r="C222" s="3" t="s">
        <v>625</v>
      </c>
      <c r="D222" s="3" t="s">
        <v>520</v>
      </c>
      <c r="E222" s="11" t="s">
        <v>535</v>
      </c>
      <c r="F222" s="40">
        <v>500000</v>
      </c>
      <c r="G222" s="39">
        <f t="shared" si="1"/>
        <v>-400000</v>
      </c>
      <c r="H222" s="40">
        <v>100000</v>
      </c>
    </row>
    <row r="223" spans="1:8" ht="16.5" customHeight="1" hidden="1">
      <c r="A223" s="3" t="s">
        <v>562</v>
      </c>
      <c r="B223" s="3" t="s">
        <v>623</v>
      </c>
      <c r="C223" s="3" t="s">
        <v>625</v>
      </c>
      <c r="D223" s="2"/>
      <c r="E223" s="11" t="s">
        <v>626</v>
      </c>
      <c r="F223" s="39">
        <f>F224</f>
        <v>0</v>
      </c>
      <c r="G223" s="39">
        <f t="shared" si="1"/>
        <v>0</v>
      </c>
      <c r="H223" s="39">
        <f>H224</f>
        <v>0</v>
      </c>
    </row>
    <row r="224" spans="1:8" ht="16.5" customHeight="1" hidden="1">
      <c r="A224" s="3" t="s">
        <v>562</v>
      </c>
      <c r="B224" s="3" t="s">
        <v>623</v>
      </c>
      <c r="C224" s="3" t="s">
        <v>625</v>
      </c>
      <c r="D224" s="3" t="s">
        <v>568</v>
      </c>
      <c r="E224" s="11" t="s">
        <v>569</v>
      </c>
      <c r="F224" s="40">
        <v>0</v>
      </c>
      <c r="G224" s="39">
        <f aca="true" t="shared" si="3" ref="G224:G259">H224-F224</f>
        <v>0</v>
      </c>
      <c r="H224" s="40">
        <v>0</v>
      </c>
    </row>
    <row r="225" spans="1:8" ht="23.25" customHeight="1" hidden="1">
      <c r="A225" s="3" t="s">
        <v>562</v>
      </c>
      <c r="B225" s="3" t="s">
        <v>623</v>
      </c>
      <c r="C225" s="3" t="s">
        <v>627</v>
      </c>
      <c r="D225" s="2"/>
      <c r="E225" s="11" t="s">
        <v>234</v>
      </c>
      <c r="F225" s="41">
        <f>F226+F227</f>
        <v>0</v>
      </c>
      <c r="G225" s="39">
        <f t="shared" si="3"/>
        <v>0</v>
      </c>
      <c r="H225" s="41">
        <f>H226+H227</f>
        <v>0</v>
      </c>
    </row>
    <row r="226" spans="1:8" ht="16.5" customHeight="1" hidden="1">
      <c r="A226" s="3" t="s">
        <v>562</v>
      </c>
      <c r="B226" s="3" t="s">
        <v>623</v>
      </c>
      <c r="C226" s="3" t="s">
        <v>627</v>
      </c>
      <c r="D226" s="3" t="s">
        <v>596</v>
      </c>
      <c r="E226" s="11" t="s">
        <v>597</v>
      </c>
      <c r="F226" s="40">
        <v>0</v>
      </c>
      <c r="G226" s="39">
        <f t="shared" si="3"/>
        <v>0</v>
      </c>
      <c r="H226" s="40">
        <v>0</v>
      </c>
    </row>
    <row r="227" spans="1:8" ht="16.5" customHeight="1" hidden="1">
      <c r="A227" s="3" t="s">
        <v>562</v>
      </c>
      <c r="B227" s="3" t="s">
        <v>623</v>
      </c>
      <c r="C227" s="3" t="s">
        <v>627</v>
      </c>
      <c r="D227" s="3" t="s">
        <v>520</v>
      </c>
      <c r="E227" s="11" t="s">
        <v>535</v>
      </c>
      <c r="F227" s="40">
        <v>0</v>
      </c>
      <c r="G227" s="39">
        <f t="shared" si="3"/>
        <v>0</v>
      </c>
      <c r="H227" s="40">
        <v>0</v>
      </c>
    </row>
    <row r="228" spans="1:8" ht="22.5" customHeight="1" hidden="1">
      <c r="A228" s="3" t="s">
        <v>562</v>
      </c>
      <c r="B228" s="3" t="s">
        <v>623</v>
      </c>
      <c r="C228" s="3" t="s">
        <v>627</v>
      </c>
      <c r="D228" s="2"/>
      <c r="E228" s="11" t="s">
        <v>234</v>
      </c>
      <c r="F228" s="41">
        <f>F229</f>
        <v>0</v>
      </c>
      <c r="G228" s="39">
        <f t="shared" si="3"/>
        <v>0</v>
      </c>
      <c r="H228" s="41">
        <f>H229</f>
        <v>0</v>
      </c>
    </row>
    <row r="229" spans="1:8" ht="16.5" customHeight="1" hidden="1">
      <c r="A229" s="3" t="s">
        <v>562</v>
      </c>
      <c r="B229" s="3" t="s">
        <v>623</v>
      </c>
      <c r="C229" s="3" t="s">
        <v>627</v>
      </c>
      <c r="D229" s="3" t="s">
        <v>568</v>
      </c>
      <c r="E229" s="11" t="s">
        <v>569</v>
      </c>
      <c r="F229" s="40">
        <v>0</v>
      </c>
      <c r="G229" s="39">
        <f t="shared" si="3"/>
        <v>0</v>
      </c>
      <c r="H229" s="40">
        <v>0</v>
      </c>
    </row>
    <row r="230" spans="1:8" ht="16.5" customHeight="1" hidden="1">
      <c r="A230" s="3" t="s">
        <v>562</v>
      </c>
      <c r="B230" s="3" t="s">
        <v>623</v>
      </c>
      <c r="C230" s="3" t="s">
        <v>19</v>
      </c>
      <c r="D230" s="3"/>
      <c r="E230" s="44" t="s">
        <v>21</v>
      </c>
      <c r="F230" s="40">
        <f>F231</f>
        <v>0</v>
      </c>
      <c r="G230" s="39">
        <f t="shared" si="3"/>
        <v>0</v>
      </c>
      <c r="H230" s="40">
        <f>H231</f>
        <v>0</v>
      </c>
    </row>
    <row r="231" spans="1:8" ht="16.5" customHeight="1" hidden="1">
      <c r="A231" s="3" t="s">
        <v>562</v>
      </c>
      <c r="B231" s="3" t="s">
        <v>623</v>
      </c>
      <c r="C231" s="3" t="s">
        <v>19</v>
      </c>
      <c r="D231" s="3" t="s">
        <v>20</v>
      </c>
      <c r="E231" s="44" t="s">
        <v>22</v>
      </c>
      <c r="F231" s="40"/>
      <c r="G231" s="39">
        <f t="shared" si="3"/>
        <v>0</v>
      </c>
      <c r="H231" s="40"/>
    </row>
    <row r="232" spans="1:8" ht="33.75" customHeight="1" hidden="1">
      <c r="A232" s="3" t="s">
        <v>562</v>
      </c>
      <c r="B232" s="3" t="s">
        <v>623</v>
      </c>
      <c r="C232" s="3" t="s">
        <v>726</v>
      </c>
      <c r="D232" s="3"/>
      <c r="E232" s="44" t="s">
        <v>421</v>
      </c>
      <c r="F232" s="40">
        <f>F233</f>
        <v>0</v>
      </c>
      <c r="G232" s="39">
        <f t="shared" si="3"/>
        <v>0</v>
      </c>
      <c r="H232" s="40">
        <f>H233</f>
        <v>0</v>
      </c>
    </row>
    <row r="233" spans="1:8" ht="16.5" customHeight="1" hidden="1">
      <c r="A233" s="3" t="s">
        <v>562</v>
      </c>
      <c r="B233" s="3" t="s">
        <v>623</v>
      </c>
      <c r="C233" s="3" t="s">
        <v>726</v>
      </c>
      <c r="D233" s="3" t="s">
        <v>728</v>
      </c>
      <c r="E233" s="44" t="s">
        <v>729</v>
      </c>
      <c r="F233" s="40">
        <v>0</v>
      </c>
      <c r="G233" s="39">
        <f t="shared" si="3"/>
        <v>0</v>
      </c>
      <c r="H233" s="40">
        <v>0</v>
      </c>
    </row>
    <row r="234" spans="1:8" ht="46.5" customHeight="1" hidden="1">
      <c r="A234" s="3" t="s">
        <v>562</v>
      </c>
      <c r="B234" s="3" t="s">
        <v>623</v>
      </c>
      <c r="C234" s="3" t="s">
        <v>197</v>
      </c>
      <c r="D234" s="3"/>
      <c r="E234" s="44" t="s">
        <v>235</v>
      </c>
      <c r="F234" s="40">
        <f>F235</f>
        <v>0</v>
      </c>
      <c r="G234" s="39">
        <f t="shared" si="3"/>
        <v>0</v>
      </c>
      <c r="H234" s="40">
        <f>H235</f>
        <v>0</v>
      </c>
    </row>
    <row r="235" spans="1:8" ht="16.5" customHeight="1" hidden="1">
      <c r="A235" s="3" t="s">
        <v>562</v>
      </c>
      <c r="B235" s="3" t="s">
        <v>623</v>
      </c>
      <c r="C235" s="3" t="s">
        <v>197</v>
      </c>
      <c r="D235" s="3" t="s">
        <v>728</v>
      </c>
      <c r="E235" s="44" t="s">
        <v>729</v>
      </c>
      <c r="F235" s="40"/>
      <c r="G235" s="39">
        <f t="shared" si="3"/>
        <v>0</v>
      </c>
      <c r="H235" s="40"/>
    </row>
    <row r="236" spans="1:8" ht="36.75" customHeight="1">
      <c r="A236" s="3" t="s">
        <v>562</v>
      </c>
      <c r="B236" s="3" t="s">
        <v>623</v>
      </c>
      <c r="C236" s="3" t="s">
        <v>198</v>
      </c>
      <c r="D236" s="3"/>
      <c r="E236" s="44" t="s">
        <v>236</v>
      </c>
      <c r="F236" s="40">
        <f>F237+F238</f>
        <v>1000000</v>
      </c>
      <c r="G236" s="39">
        <f t="shared" si="3"/>
        <v>0</v>
      </c>
      <c r="H236" s="40">
        <f>H237+H238</f>
        <v>1000000</v>
      </c>
    </row>
    <row r="237" spans="1:8" ht="16.5" customHeight="1" hidden="1">
      <c r="A237" s="3" t="s">
        <v>562</v>
      </c>
      <c r="B237" s="3" t="s">
        <v>623</v>
      </c>
      <c r="C237" s="3" t="s">
        <v>198</v>
      </c>
      <c r="D237" s="3" t="s">
        <v>728</v>
      </c>
      <c r="E237" s="44" t="s">
        <v>729</v>
      </c>
      <c r="F237" s="40">
        <v>0</v>
      </c>
      <c r="G237" s="39">
        <f t="shared" si="3"/>
        <v>0</v>
      </c>
      <c r="H237" s="40">
        <v>0</v>
      </c>
    </row>
    <row r="238" spans="1:8" ht="26.25" customHeight="1">
      <c r="A238" s="3" t="s">
        <v>562</v>
      </c>
      <c r="B238" s="3" t="s">
        <v>623</v>
      </c>
      <c r="C238" s="3" t="s">
        <v>198</v>
      </c>
      <c r="D238" s="3" t="s">
        <v>271</v>
      </c>
      <c r="E238" s="44" t="s">
        <v>275</v>
      </c>
      <c r="F238" s="40">
        <v>1000000</v>
      </c>
      <c r="G238" s="39">
        <f t="shared" si="3"/>
        <v>0</v>
      </c>
      <c r="H238" s="40">
        <v>1000000</v>
      </c>
    </row>
    <row r="239" spans="1:8" ht="24.75" customHeight="1" hidden="1">
      <c r="A239" s="3" t="s">
        <v>562</v>
      </c>
      <c r="B239" s="3" t="s">
        <v>623</v>
      </c>
      <c r="C239" s="3" t="s">
        <v>339</v>
      </c>
      <c r="D239" s="3"/>
      <c r="E239" s="44" t="s">
        <v>361</v>
      </c>
      <c r="F239" s="40">
        <f>F240</f>
        <v>0</v>
      </c>
      <c r="G239" s="39">
        <f t="shared" si="3"/>
        <v>0</v>
      </c>
      <c r="H239" s="40">
        <f>H240</f>
        <v>0</v>
      </c>
    </row>
    <row r="240" spans="1:8" ht="23.25" customHeight="1" hidden="1">
      <c r="A240" s="3" t="s">
        <v>562</v>
      </c>
      <c r="B240" s="3" t="s">
        <v>623</v>
      </c>
      <c r="C240" s="3" t="s">
        <v>339</v>
      </c>
      <c r="D240" s="3" t="s">
        <v>271</v>
      </c>
      <c r="E240" s="44" t="s">
        <v>275</v>
      </c>
      <c r="F240" s="40">
        <v>0</v>
      </c>
      <c r="G240" s="39">
        <f t="shared" si="3"/>
        <v>0</v>
      </c>
      <c r="H240" s="40"/>
    </row>
    <row r="241" spans="1:8" ht="46.5" customHeight="1" hidden="1">
      <c r="A241" s="3" t="s">
        <v>562</v>
      </c>
      <c r="B241" s="3" t="s">
        <v>623</v>
      </c>
      <c r="C241" s="3" t="s">
        <v>197</v>
      </c>
      <c r="D241" s="3"/>
      <c r="E241" s="11" t="s">
        <v>235</v>
      </c>
      <c r="F241" s="40">
        <f>F242</f>
        <v>0</v>
      </c>
      <c r="G241" s="39">
        <f t="shared" si="3"/>
        <v>0</v>
      </c>
      <c r="H241" s="40">
        <f>H242</f>
        <v>0</v>
      </c>
    </row>
    <row r="242" spans="1:8" ht="16.5" customHeight="1" hidden="1">
      <c r="A242" s="3" t="s">
        <v>562</v>
      </c>
      <c r="B242" s="3" t="s">
        <v>623</v>
      </c>
      <c r="C242" s="3" t="s">
        <v>197</v>
      </c>
      <c r="D242" s="3" t="s">
        <v>728</v>
      </c>
      <c r="E242" s="44" t="s">
        <v>729</v>
      </c>
      <c r="F242" s="40"/>
      <c r="G242" s="39">
        <f t="shared" si="3"/>
        <v>0</v>
      </c>
      <c r="H242" s="40"/>
    </row>
    <row r="243" spans="1:8" ht="31.5" hidden="1">
      <c r="A243" s="3" t="s">
        <v>562</v>
      </c>
      <c r="B243" s="3" t="s">
        <v>623</v>
      </c>
      <c r="C243" s="3" t="s">
        <v>198</v>
      </c>
      <c r="D243" s="3"/>
      <c r="E243" s="11" t="s">
        <v>236</v>
      </c>
      <c r="F243" s="40">
        <f>F244</f>
        <v>0</v>
      </c>
      <c r="G243" s="39">
        <f t="shared" si="3"/>
        <v>0</v>
      </c>
      <c r="H243" s="40">
        <f>H244</f>
        <v>0</v>
      </c>
    </row>
    <row r="244" spans="1:8" ht="16.5" customHeight="1" hidden="1">
      <c r="A244" s="3" t="s">
        <v>562</v>
      </c>
      <c r="B244" s="3" t="s">
        <v>623</v>
      </c>
      <c r="C244" s="3" t="s">
        <v>198</v>
      </c>
      <c r="D244" s="3" t="s">
        <v>728</v>
      </c>
      <c r="E244" s="44" t="s">
        <v>729</v>
      </c>
      <c r="F244" s="40"/>
      <c r="G244" s="39">
        <f t="shared" si="3"/>
        <v>0</v>
      </c>
      <c r="H244" s="40"/>
    </row>
    <row r="245" spans="1:8" ht="24" customHeight="1" hidden="1">
      <c r="A245" s="3" t="s">
        <v>562</v>
      </c>
      <c r="B245" s="3" t="s">
        <v>623</v>
      </c>
      <c r="C245" s="3" t="s">
        <v>311</v>
      </c>
      <c r="D245" s="3"/>
      <c r="E245" s="44" t="s">
        <v>324</v>
      </c>
      <c r="F245" s="40">
        <f>F246</f>
        <v>0</v>
      </c>
      <c r="G245" s="39">
        <f t="shared" si="3"/>
        <v>0</v>
      </c>
      <c r="H245" s="40">
        <f>H246</f>
        <v>0</v>
      </c>
    </row>
    <row r="246" spans="1:8" ht="16.5" customHeight="1" hidden="1">
      <c r="A246" s="3" t="s">
        <v>562</v>
      </c>
      <c r="B246" s="3" t="s">
        <v>623</v>
      </c>
      <c r="C246" s="3" t="s">
        <v>311</v>
      </c>
      <c r="D246" s="3" t="s">
        <v>596</v>
      </c>
      <c r="E246" s="11" t="s">
        <v>597</v>
      </c>
      <c r="F246" s="40"/>
      <c r="G246" s="39">
        <f t="shared" si="3"/>
        <v>0</v>
      </c>
      <c r="H246" s="40"/>
    </row>
    <row r="247" spans="1:8" ht="29.25" customHeight="1">
      <c r="A247" s="3" t="s">
        <v>562</v>
      </c>
      <c r="B247" s="3" t="s">
        <v>623</v>
      </c>
      <c r="C247" s="3" t="s">
        <v>407</v>
      </c>
      <c r="D247" s="3"/>
      <c r="E247" s="59" t="s">
        <v>461</v>
      </c>
      <c r="F247" s="40">
        <f>F248+F249+F250+F251</f>
        <v>300000</v>
      </c>
      <c r="G247" s="39">
        <f t="shared" si="3"/>
        <v>145000</v>
      </c>
      <c r="H247" s="40">
        <f>H248+H249+H250+H251</f>
        <v>445000</v>
      </c>
    </row>
    <row r="248" spans="1:8" ht="16.5" customHeight="1" hidden="1">
      <c r="A248" s="3" t="s">
        <v>562</v>
      </c>
      <c r="B248" s="3" t="s">
        <v>623</v>
      </c>
      <c r="C248" s="3" t="s">
        <v>407</v>
      </c>
      <c r="D248" s="3" t="s">
        <v>728</v>
      </c>
      <c r="E248" s="44" t="s">
        <v>729</v>
      </c>
      <c r="F248" s="40"/>
      <c r="G248" s="39">
        <f t="shared" si="3"/>
        <v>0</v>
      </c>
      <c r="H248" s="40"/>
    </row>
    <row r="249" spans="1:8" ht="16.5" customHeight="1" hidden="1">
      <c r="A249" s="3" t="s">
        <v>562</v>
      </c>
      <c r="B249" s="3" t="s">
        <v>623</v>
      </c>
      <c r="C249" s="3" t="s">
        <v>407</v>
      </c>
      <c r="D249" s="3" t="s">
        <v>596</v>
      </c>
      <c r="E249" s="11" t="s">
        <v>597</v>
      </c>
      <c r="F249" s="40">
        <v>0</v>
      </c>
      <c r="G249" s="39">
        <f t="shared" si="3"/>
        <v>0</v>
      </c>
      <c r="H249" s="40">
        <v>0</v>
      </c>
    </row>
    <row r="250" spans="1:8" ht="16.5" customHeight="1">
      <c r="A250" s="3" t="s">
        <v>562</v>
      </c>
      <c r="B250" s="3" t="s">
        <v>623</v>
      </c>
      <c r="C250" s="3" t="s">
        <v>407</v>
      </c>
      <c r="D250" s="3" t="s">
        <v>520</v>
      </c>
      <c r="E250" s="44" t="s">
        <v>535</v>
      </c>
      <c r="F250" s="40">
        <v>0</v>
      </c>
      <c r="G250" s="39">
        <f t="shared" si="3"/>
        <v>45000</v>
      </c>
      <c r="H250" s="40">
        <v>45000</v>
      </c>
    </row>
    <row r="251" spans="1:8" ht="24" customHeight="1">
      <c r="A251" s="3" t="s">
        <v>562</v>
      </c>
      <c r="B251" s="3" t="s">
        <v>623</v>
      </c>
      <c r="C251" s="3" t="s">
        <v>407</v>
      </c>
      <c r="D251" s="3" t="s">
        <v>271</v>
      </c>
      <c r="E251" s="44" t="s">
        <v>275</v>
      </c>
      <c r="F251" s="40">
        <v>300000</v>
      </c>
      <c r="G251" s="39">
        <f t="shared" si="3"/>
        <v>100000</v>
      </c>
      <c r="H251" s="40">
        <v>400000</v>
      </c>
    </row>
    <row r="252" spans="1:8" ht="16.5" customHeight="1">
      <c r="A252" s="3" t="s">
        <v>562</v>
      </c>
      <c r="B252" s="3" t="s">
        <v>109</v>
      </c>
      <c r="C252" s="3"/>
      <c r="D252" s="3"/>
      <c r="E252" s="31" t="s">
        <v>110</v>
      </c>
      <c r="F252" s="40">
        <f>F267+F261+F263+F271+F253+F255+F257+F259+F265+F269</f>
        <v>0</v>
      </c>
      <c r="G252" s="39">
        <f t="shared" si="3"/>
        <v>170000</v>
      </c>
      <c r="H252" s="40">
        <f>H267+H261+H263+H271+H253+H255+H257+H259+H265+H269</f>
        <v>170000</v>
      </c>
    </row>
    <row r="253" spans="1:8" ht="36" customHeight="1" hidden="1">
      <c r="A253" s="3" t="s">
        <v>562</v>
      </c>
      <c r="B253" s="3" t="s">
        <v>109</v>
      </c>
      <c r="C253" s="3" t="s">
        <v>340</v>
      </c>
      <c r="D253" s="3"/>
      <c r="E253" s="31" t="s">
        <v>362</v>
      </c>
      <c r="F253" s="40">
        <f>F254</f>
        <v>0</v>
      </c>
      <c r="G253" s="39">
        <f t="shared" si="3"/>
        <v>0</v>
      </c>
      <c r="H253" s="40">
        <f>H254</f>
        <v>0</v>
      </c>
    </row>
    <row r="254" spans="1:8" ht="16.5" customHeight="1" hidden="1">
      <c r="A254" s="3" t="s">
        <v>562</v>
      </c>
      <c r="B254" s="3" t="s">
        <v>109</v>
      </c>
      <c r="C254" s="3" t="s">
        <v>340</v>
      </c>
      <c r="D254" s="3" t="s">
        <v>728</v>
      </c>
      <c r="E254" s="31" t="s">
        <v>729</v>
      </c>
      <c r="F254" s="40"/>
      <c r="G254" s="39">
        <f t="shared" si="3"/>
        <v>0</v>
      </c>
      <c r="H254" s="40"/>
    </row>
    <row r="255" spans="1:8" ht="33" customHeight="1" hidden="1">
      <c r="A255" s="3" t="s">
        <v>562</v>
      </c>
      <c r="B255" s="3" t="s">
        <v>109</v>
      </c>
      <c r="C255" s="3" t="s">
        <v>341</v>
      </c>
      <c r="D255" s="3"/>
      <c r="E255" s="31" t="s">
        <v>362</v>
      </c>
      <c r="F255" s="40">
        <f>F256</f>
        <v>0</v>
      </c>
      <c r="G255" s="39">
        <f t="shared" si="3"/>
        <v>0</v>
      </c>
      <c r="H255" s="40">
        <f>H256</f>
        <v>0</v>
      </c>
    </row>
    <row r="256" spans="1:8" ht="16.5" customHeight="1" hidden="1">
      <c r="A256" s="3" t="s">
        <v>562</v>
      </c>
      <c r="B256" s="3" t="s">
        <v>109</v>
      </c>
      <c r="C256" s="3" t="s">
        <v>341</v>
      </c>
      <c r="D256" s="3" t="s">
        <v>580</v>
      </c>
      <c r="E256" s="31" t="s">
        <v>581</v>
      </c>
      <c r="F256" s="40"/>
      <c r="G256" s="39">
        <f t="shared" si="3"/>
        <v>0</v>
      </c>
      <c r="H256" s="40"/>
    </row>
    <row r="257" spans="1:8" ht="33.75" customHeight="1" hidden="1">
      <c r="A257" s="3" t="s">
        <v>562</v>
      </c>
      <c r="B257" s="3" t="s">
        <v>109</v>
      </c>
      <c r="C257" s="3" t="s">
        <v>342</v>
      </c>
      <c r="D257" s="3"/>
      <c r="E257" s="31" t="s">
        <v>363</v>
      </c>
      <c r="F257" s="40">
        <f>F258</f>
        <v>0</v>
      </c>
      <c r="G257" s="39">
        <f t="shared" si="3"/>
        <v>0</v>
      </c>
      <c r="H257" s="40">
        <f>H258</f>
        <v>0</v>
      </c>
    </row>
    <row r="258" spans="1:8" ht="16.5" customHeight="1" hidden="1">
      <c r="A258" s="3" t="s">
        <v>562</v>
      </c>
      <c r="B258" s="3" t="s">
        <v>109</v>
      </c>
      <c r="C258" s="3" t="s">
        <v>342</v>
      </c>
      <c r="D258" s="3" t="s">
        <v>728</v>
      </c>
      <c r="E258" s="31" t="s">
        <v>729</v>
      </c>
      <c r="F258" s="40"/>
      <c r="G258" s="39">
        <f t="shared" si="3"/>
        <v>0</v>
      </c>
      <c r="H258" s="40"/>
    </row>
    <row r="259" spans="1:8" ht="42" hidden="1">
      <c r="A259" s="3" t="s">
        <v>562</v>
      </c>
      <c r="B259" s="3" t="s">
        <v>109</v>
      </c>
      <c r="C259" s="3" t="s">
        <v>343</v>
      </c>
      <c r="D259" s="3"/>
      <c r="E259" s="31" t="s">
        <v>364</v>
      </c>
      <c r="F259" s="40">
        <f>F260</f>
        <v>0</v>
      </c>
      <c r="G259" s="39">
        <f t="shared" si="3"/>
        <v>0</v>
      </c>
      <c r="H259" s="40">
        <f>H260</f>
        <v>0</v>
      </c>
    </row>
    <row r="260" spans="1:8" ht="16.5" customHeight="1" hidden="1">
      <c r="A260" s="3" t="s">
        <v>562</v>
      </c>
      <c r="B260" s="3" t="s">
        <v>109</v>
      </c>
      <c r="C260" s="3" t="s">
        <v>343</v>
      </c>
      <c r="D260" s="3" t="s">
        <v>580</v>
      </c>
      <c r="E260" s="31" t="s">
        <v>581</v>
      </c>
      <c r="F260" s="40"/>
      <c r="G260" s="39">
        <f aca="true" t="shared" si="4" ref="G260:G270">H260-F260</f>
        <v>0</v>
      </c>
      <c r="H260" s="40"/>
    </row>
    <row r="261" spans="1:8" ht="21" hidden="1">
      <c r="A261" s="3" t="s">
        <v>562</v>
      </c>
      <c r="B261" s="3" t="s">
        <v>109</v>
      </c>
      <c r="C261" s="3" t="s">
        <v>199</v>
      </c>
      <c r="D261" s="3"/>
      <c r="E261" s="5" t="s">
        <v>237</v>
      </c>
      <c r="F261" s="40">
        <f>F262</f>
        <v>0</v>
      </c>
      <c r="G261" s="39">
        <f t="shared" si="4"/>
        <v>0</v>
      </c>
      <c r="H261" s="40">
        <f>H262</f>
        <v>0</v>
      </c>
    </row>
    <row r="262" spans="1:8" ht="16.5" customHeight="1" hidden="1">
      <c r="A262" s="3" t="s">
        <v>562</v>
      </c>
      <c r="B262" s="3" t="s">
        <v>109</v>
      </c>
      <c r="C262" s="3" t="s">
        <v>199</v>
      </c>
      <c r="D262" s="3" t="s">
        <v>728</v>
      </c>
      <c r="E262" s="31" t="s">
        <v>729</v>
      </c>
      <c r="F262" s="40"/>
      <c r="G262" s="39">
        <f t="shared" si="4"/>
        <v>0</v>
      </c>
      <c r="H262" s="40"/>
    </row>
    <row r="263" spans="1:8" ht="21">
      <c r="A263" s="3" t="s">
        <v>562</v>
      </c>
      <c r="B263" s="3" t="s">
        <v>109</v>
      </c>
      <c r="C263" s="3" t="s">
        <v>200</v>
      </c>
      <c r="D263" s="3"/>
      <c r="E263" s="5" t="s">
        <v>238</v>
      </c>
      <c r="F263" s="40">
        <f>F264</f>
        <v>0</v>
      </c>
      <c r="G263" s="39">
        <f t="shared" si="4"/>
        <v>170000</v>
      </c>
      <c r="H263" s="40">
        <f>H264</f>
        <v>170000</v>
      </c>
    </row>
    <row r="264" spans="1:8" ht="33.75" customHeight="1">
      <c r="A264" s="3" t="s">
        <v>562</v>
      </c>
      <c r="B264" s="3" t="s">
        <v>109</v>
      </c>
      <c r="C264" s="3" t="s">
        <v>200</v>
      </c>
      <c r="D264" s="3" t="s">
        <v>779</v>
      </c>
      <c r="E264" s="5" t="s">
        <v>780</v>
      </c>
      <c r="F264" s="40">
        <v>0</v>
      </c>
      <c r="G264" s="39">
        <f t="shared" si="4"/>
        <v>170000</v>
      </c>
      <c r="H264" s="40">
        <v>170000</v>
      </c>
    </row>
    <row r="265" spans="1:8" ht="42" hidden="1">
      <c r="A265" s="3" t="s">
        <v>562</v>
      </c>
      <c r="B265" s="3" t="s">
        <v>109</v>
      </c>
      <c r="C265" s="3" t="s">
        <v>344</v>
      </c>
      <c r="D265" s="3"/>
      <c r="E265" s="31" t="s">
        <v>387</v>
      </c>
      <c r="F265" s="40">
        <f>F266</f>
        <v>0</v>
      </c>
      <c r="G265" s="39">
        <f t="shared" si="4"/>
        <v>0</v>
      </c>
      <c r="H265" s="40">
        <f>H266</f>
        <v>0</v>
      </c>
    </row>
    <row r="266" spans="1:8" ht="16.5" customHeight="1" hidden="1">
      <c r="A266" s="3" t="s">
        <v>562</v>
      </c>
      <c r="B266" s="3" t="s">
        <v>109</v>
      </c>
      <c r="C266" s="3" t="s">
        <v>344</v>
      </c>
      <c r="D266" s="3" t="s">
        <v>580</v>
      </c>
      <c r="E266" s="31" t="s">
        <v>581</v>
      </c>
      <c r="F266" s="40"/>
      <c r="G266" s="39">
        <f t="shared" si="4"/>
        <v>0</v>
      </c>
      <c r="H266" s="40"/>
    </row>
    <row r="267" spans="1:8" ht="12.75" hidden="1">
      <c r="A267" s="3" t="s">
        <v>562</v>
      </c>
      <c r="B267" s="3" t="s">
        <v>109</v>
      </c>
      <c r="C267" s="3" t="s">
        <v>345</v>
      </c>
      <c r="D267" s="3"/>
      <c r="E267" s="31" t="s">
        <v>388</v>
      </c>
      <c r="F267" s="40">
        <f>F268</f>
        <v>0</v>
      </c>
      <c r="G267" s="39">
        <f t="shared" si="4"/>
        <v>0</v>
      </c>
      <c r="H267" s="40">
        <f>H268</f>
        <v>0</v>
      </c>
    </row>
    <row r="268" spans="1:8" ht="16.5" customHeight="1" hidden="1">
      <c r="A268" s="3" t="s">
        <v>562</v>
      </c>
      <c r="B268" s="3" t="s">
        <v>109</v>
      </c>
      <c r="C268" s="3" t="s">
        <v>345</v>
      </c>
      <c r="D268" s="3" t="s">
        <v>630</v>
      </c>
      <c r="E268" s="31" t="s">
        <v>631</v>
      </c>
      <c r="F268" s="40"/>
      <c r="G268" s="39">
        <f t="shared" si="4"/>
        <v>0</v>
      </c>
      <c r="H268" s="40"/>
    </row>
    <row r="269" spans="1:8" ht="46.5" customHeight="1" hidden="1">
      <c r="A269" s="3" t="s">
        <v>562</v>
      </c>
      <c r="B269" s="3" t="s">
        <v>109</v>
      </c>
      <c r="C269" s="3" t="s">
        <v>425</v>
      </c>
      <c r="D269" s="3"/>
      <c r="E269" s="31" t="s">
        <v>629</v>
      </c>
      <c r="F269" s="40">
        <f>F270</f>
        <v>0</v>
      </c>
      <c r="G269" s="39">
        <f t="shared" si="4"/>
        <v>0</v>
      </c>
      <c r="H269" s="40">
        <f>H270</f>
        <v>0</v>
      </c>
    </row>
    <row r="270" spans="1:8" ht="16.5" customHeight="1" hidden="1">
      <c r="A270" s="3" t="s">
        <v>562</v>
      </c>
      <c r="B270" s="3" t="s">
        <v>109</v>
      </c>
      <c r="C270" s="3" t="s">
        <v>425</v>
      </c>
      <c r="D270" s="3" t="s">
        <v>630</v>
      </c>
      <c r="E270" s="31" t="s">
        <v>631</v>
      </c>
      <c r="F270" s="40">
        <v>0</v>
      </c>
      <c r="G270" s="39">
        <f t="shared" si="4"/>
        <v>0</v>
      </c>
      <c r="H270" s="40">
        <v>0</v>
      </c>
    </row>
    <row r="271" spans="1:8" ht="41.25" customHeight="1" hidden="1">
      <c r="A271" s="3" t="s">
        <v>562</v>
      </c>
      <c r="B271" s="3" t="s">
        <v>109</v>
      </c>
      <c r="C271" s="3" t="s">
        <v>628</v>
      </c>
      <c r="D271" s="3"/>
      <c r="E271" s="31" t="s">
        <v>629</v>
      </c>
      <c r="F271" s="40">
        <f>F272</f>
        <v>0</v>
      </c>
      <c r="G271" s="39">
        <f aca="true" t="shared" si="5" ref="G271:G363">H271-F271</f>
        <v>0</v>
      </c>
      <c r="H271" s="40">
        <f>H272</f>
        <v>0</v>
      </c>
    </row>
    <row r="272" spans="1:8" ht="14.25" customHeight="1" hidden="1">
      <c r="A272" s="3" t="s">
        <v>562</v>
      </c>
      <c r="B272" s="3" t="s">
        <v>109</v>
      </c>
      <c r="C272" s="3" t="s">
        <v>628</v>
      </c>
      <c r="D272" s="3" t="s">
        <v>630</v>
      </c>
      <c r="E272" s="31" t="s">
        <v>631</v>
      </c>
      <c r="F272" s="40">
        <v>0</v>
      </c>
      <c r="G272" s="39">
        <f t="shared" si="5"/>
        <v>0</v>
      </c>
      <c r="H272" s="40">
        <v>0</v>
      </c>
    </row>
    <row r="273" spans="1:8" ht="14.25" customHeight="1">
      <c r="A273" s="3" t="s">
        <v>562</v>
      </c>
      <c r="B273" s="3" t="s">
        <v>730</v>
      </c>
      <c r="C273" s="3"/>
      <c r="D273" s="3"/>
      <c r="E273" s="11" t="s">
        <v>731</v>
      </c>
      <c r="F273" s="40">
        <f>F274</f>
        <v>1000000</v>
      </c>
      <c r="G273" s="39">
        <f t="shared" si="5"/>
        <v>-1000000</v>
      </c>
      <c r="H273" s="40">
        <f>H274</f>
        <v>0</v>
      </c>
    </row>
    <row r="274" spans="1:8" ht="26.25" customHeight="1">
      <c r="A274" s="3" t="s">
        <v>562</v>
      </c>
      <c r="B274" s="3" t="s">
        <v>730</v>
      </c>
      <c r="C274" s="3" t="s">
        <v>437</v>
      </c>
      <c r="D274" s="3"/>
      <c r="E274" s="31" t="s">
        <v>438</v>
      </c>
      <c r="F274" s="40">
        <f>F275</f>
        <v>1000000</v>
      </c>
      <c r="G274" s="39">
        <f t="shared" si="5"/>
        <v>-1000000</v>
      </c>
      <c r="H274" s="40">
        <f>H275</f>
        <v>0</v>
      </c>
    </row>
    <row r="275" spans="1:8" ht="34.5" customHeight="1">
      <c r="A275" s="3" t="s">
        <v>562</v>
      </c>
      <c r="B275" s="3" t="s">
        <v>730</v>
      </c>
      <c r="C275" s="3" t="s">
        <v>437</v>
      </c>
      <c r="D275" s="3" t="s">
        <v>272</v>
      </c>
      <c r="E275" s="44" t="s">
        <v>276</v>
      </c>
      <c r="F275" s="40">
        <v>1000000</v>
      </c>
      <c r="G275" s="39">
        <f t="shared" si="5"/>
        <v>-1000000</v>
      </c>
      <c r="H275" s="40">
        <v>0</v>
      </c>
    </row>
    <row r="276" spans="1:8" ht="16.5" customHeight="1">
      <c r="A276" s="3" t="s">
        <v>562</v>
      </c>
      <c r="B276" s="3" t="s">
        <v>632</v>
      </c>
      <c r="C276" s="2"/>
      <c r="D276" s="2"/>
      <c r="E276" s="5" t="s">
        <v>633</v>
      </c>
      <c r="F276" s="39">
        <f>F279+F286+F282+F277+F288+F284+F290</f>
        <v>2847800</v>
      </c>
      <c r="G276" s="39">
        <f t="shared" si="5"/>
        <v>35100</v>
      </c>
      <c r="H276" s="39">
        <f>H279+H286+H282+H277+H288+H284+H290</f>
        <v>2882900</v>
      </c>
    </row>
    <row r="277" spans="1:8" ht="15" customHeight="1" hidden="1">
      <c r="A277" s="3" t="s">
        <v>562</v>
      </c>
      <c r="B277" s="3" t="s">
        <v>632</v>
      </c>
      <c r="C277" s="2">
        <v>4219900</v>
      </c>
      <c r="D277" s="2"/>
      <c r="E277" s="31" t="s">
        <v>635</v>
      </c>
      <c r="F277" s="39">
        <f>F278</f>
        <v>0</v>
      </c>
      <c r="G277" s="39">
        <f t="shared" si="5"/>
        <v>0</v>
      </c>
      <c r="H277" s="39">
        <f>H278</f>
        <v>0</v>
      </c>
    </row>
    <row r="278" spans="1:8" ht="16.5" customHeight="1" hidden="1">
      <c r="A278" s="3" t="s">
        <v>562</v>
      </c>
      <c r="B278" s="3" t="s">
        <v>632</v>
      </c>
      <c r="C278" s="2">
        <v>4219900</v>
      </c>
      <c r="D278" s="3" t="s">
        <v>586</v>
      </c>
      <c r="E278" s="31" t="s">
        <v>587</v>
      </c>
      <c r="F278" s="39"/>
      <c r="G278" s="39">
        <f t="shared" si="5"/>
        <v>0</v>
      </c>
      <c r="H278" s="39"/>
    </row>
    <row r="279" spans="1:8" ht="17.25" customHeight="1">
      <c r="A279" s="3" t="s">
        <v>562</v>
      </c>
      <c r="B279" s="3" t="s">
        <v>632</v>
      </c>
      <c r="C279" s="3" t="s">
        <v>634</v>
      </c>
      <c r="D279" s="2"/>
      <c r="E279" s="5" t="s">
        <v>635</v>
      </c>
      <c r="F279" s="39">
        <f>F280+F281</f>
        <v>2847800</v>
      </c>
      <c r="G279" s="39">
        <f t="shared" si="5"/>
        <v>-2847800</v>
      </c>
      <c r="H279" s="39">
        <f>H280+H281</f>
        <v>0</v>
      </c>
    </row>
    <row r="280" spans="1:8" ht="16.5" customHeight="1" hidden="1">
      <c r="A280" s="3" t="s">
        <v>562</v>
      </c>
      <c r="B280" s="3" t="s">
        <v>632</v>
      </c>
      <c r="C280" s="3" t="s">
        <v>634</v>
      </c>
      <c r="D280" s="3" t="s">
        <v>586</v>
      </c>
      <c r="E280" s="5" t="s">
        <v>587</v>
      </c>
      <c r="F280" s="40">
        <v>0</v>
      </c>
      <c r="G280" s="39">
        <f t="shared" si="5"/>
        <v>0</v>
      </c>
      <c r="H280" s="40">
        <v>0</v>
      </c>
    </row>
    <row r="281" spans="1:8" ht="35.25" customHeight="1">
      <c r="A281" s="3" t="s">
        <v>562</v>
      </c>
      <c r="B281" s="3" t="s">
        <v>632</v>
      </c>
      <c r="C281" s="3" t="s">
        <v>634</v>
      </c>
      <c r="D281" s="3" t="s">
        <v>526</v>
      </c>
      <c r="E281" s="44" t="s">
        <v>538</v>
      </c>
      <c r="F281" s="40">
        <v>2847800</v>
      </c>
      <c r="G281" s="39">
        <f t="shared" si="5"/>
        <v>-2847800</v>
      </c>
      <c r="H281" s="40">
        <v>0</v>
      </c>
    </row>
    <row r="282" spans="1:8" ht="24" customHeight="1" hidden="1">
      <c r="A282" s="3" t="s">
        <v>562</v>
      </c>
      <c r="B282" s="3" t="s">
        <v>632</v>
      </c>
      <c r="C282" s="3" t="s">
        <v>189</v>
      </c>
      <c r="D282" s="3"/>
      <c r="E282" s="44" t="s">
        <v>509</v>
      </c>
      <c r="F282" s="40">
        <f>F283</f>
        <v>0</v>
      </c>
      <c r="G282" s="39">
        <f t="shared" si="5"/>
        <v>0</v>
      </c>
      <c r="H282" s="40">
        <f>H283</f>
        <v>0</v>
      </c>
    </row>
    <row r="283" spans="1:8" ht="16.5" customHeight="1" hidden="1">
      <c r="A283" s="3" t="s">
        <v>562</v>
      </c>
      <c r="B283" s="3" t="s">
        <v>632</v>
      </c>
      <c r="C283" s="3" t="s">
        <v>189</v>
      </c>
      <c r="D283" s="3" t="s">
        <v>586</v>
      </c>
      <c r="E283" s="44" t="s">
        <v>587</v>
      </c>
      <c r="F283" s="40"/>
      <c r="G283" s="39">
        <f t="shared" si="5"/>
        <v>0</v>
      </c>
      <c r="H283" s="40"/>
    </row>
    <row r="284" spans="1:8" ht="19.5" customHeight="1" hidden="1">
      <c r="A284" s="3" t="s">
        <v>562</v>
      </c>
      <c r="B284" s="3" t="s">
        <v>632</v>
      </c>
      <c r="C284" s="3" t="s">
        <v>676</v>
      </c>
      <c r="D284" s="2"/>
      <c r="E284" s="11" t="s">
        <v>111</v>
      </c>
      <c r="F284" s="40">
        <f>F285</f>
        <v>0</v>
      </c>
      <c r="G284" s="39">
        <f t="shared" si="5"/>
        <v>0</v>
      </c>
      <c r="H284" s="40">
        <f>H285</f>
        <v>0</v>
      </c>
    </row>
    <row r="285" spans="1:8" ht="16.5" customHeight="1" hidden="1">
      <c r="A285" s="3" t="s">
        <v>562</v>
      </c>
      <c r="B285" s="3" t="s">
        <v>632</v>
      </c>
      <c r="C285" s="3" t="s">
        <v>676</v>
      </c>
      <c r="D285" s="3" t="s">
        <v>586</v>
      </c>
      <c r="E285" s="11" t="s">
        <v>587</v>
      </c>
      <c r="F285" s="40">
        <v>0</v>
      </c>
      <c r="G285" s="39">
        <f t="shared" si="5"/>
        <v>0</v>
      </c>
      <c r="H285" s="40">
        <v>0</v>
      </c>
    </row>
    <row r="286" spans="1:8" ht="27" customHeight="1" hidden="1">
      <c r="A286" s="3" t="s">
        <v>562</v>
      </c>
      <c r="B286" s="3" t="s">
        <v>632</v>
      </c>
      <c r="C286" s="3" t="s">
        <v>636</v>
      </c>
      <c r="D286" s="2"/>
      <c r="E286" s="11" t="s">
        <v>240</v>
      </c>
      <c r="F286" s="41">
        <f>F287</f>
        <v>0</v>
      </c>
      <c r="G286" s="39">
        <f t="shared" si="5"/>
        <v>0</v>
      </c>
      <c r="H286" s="41">
        <f>H287</f>
        <v>0</v>
      </c>
    </row>
    <row r="287" spans="1:8" ht="16.5" customHeight="1" hidden="1">
      <c r="A287" s="3" t="s">
        <v>562</v>
      </c>
      <c r="B287" s="3" t="s">
        <v>632</v>
      </c>
      <c r="C287" s="3" t="s">
        <v>636</v>
      </c>
      <c r="D287" s="3" t="s">
        <v>586</v>
      </c>
      <c r="E287" s="11" t="s">
        <v>587</v>
      </c>
      <c r="F287" s="40">
        <v>0</v>
      </c>
      <c r="G287" s="39">
        <f t="shared" si="5"/>
        <v>0</v>
      </c>
      <c r="H287" s="40">
        <v>0</v>
      </c>
    </row>
    <row r="288" spans="1:8" ht="23.25" customHeight="1" hidden="1">
      <c r="A288" s="3" t="s">
        <v>562</v>
      </c>
      <c r="B288" s="3" t="s">
        <v>632</v>
      </c>
      <c r="C288" s="3" t="s">
        <v>510</v>
      </c>
      <c r="D288" s="3"/>
      <c r="E288" s="44" t="s">
        <v>511</v>
      </c>
      <c r="F288" s="40">
        <f>F289</f>
        <v>0</v>
      </c>
      <c r="G288" s="39">
        <f t="shared" si="5"/>
        <v>0</v>
      </c>
      <c r="H288" s="40">
        <f>H289</f>
        <v>0</v>
      </c>
    </row>
    <row r="289" spans="1:8" ht="17.25" customHeight="1" hidden="1">
      <c r="A289" s="3" t="s">
        <v>562</v>
      </c>
      <c r="B289" s="3" t="s">
        <v>632</v>
      </c>
      <c r="C289" s="3" t="s">
        <v>510</v>
      </c>
      <c r="D289" s="3" t="s">
        <v>586</v>
      </c>
      <c r="E289" s="11" t="s">
        <v>587</v>
      </c>
      <c r="F289" s="40"/>
      <c r="G289" s="39">
        <f t="shared" si="5"/>
        <v>0</v>
      </c>
      <c r="H289" s="40"/>
    </row>
    <row r="290" spans="1:8" ht="42" customHeight="1">
      <c r="A290" s="3" t="s">
        <v>562</v>
      </c>
      <c r="B290" s="3" t="s">
        <v>632</v>
      </c>
      <c r="C290" s="3" t="s">
        <v>781</v>
      </c>
      <c r="D290" s="3"/>
      <c r="E290" s="44" t="s">
        <v>782</v>
      </c>
      <c r="F290" s="40">
        <f>F291</f>
        <v>0</v>
      </c>
      <c r="G290" s="39">
        <f t="shared" si="5"/>
        <v>2882900</v>
      </c>
      <c r="H290" s="40">
        <f>H291</f>
        <v>2882900</v>
      </c>
    </row>
    <row r="291" spans="1:8" ht="32.25" customHeight="1">
      <c r="A291" s="3" t="s">
        <v>562</v>
      </c>
      <c r="B291" s="3" t="s">
        <v>632</v>
      </c>
      <c r="C291" s="3" t="s">
        <v>781</v>
      </c>
      <c r="D291" s="3" t="s">
        <v>526</v>
      </c>
      <c r="E291" s="44" t="s">
        <v>538</v>
      </c>
      <c r="F291" s="40">
        <v>0</v>
      </c>
      <c r="G291" s="39">
        <f t="shared" si="5"/>
        <v>2882900</v>
      </c>
      <c r="H291" s="40">
        <v>2882900</v>
      </c>
    </row>
    <row r="292" spans="1:8" ht="24" customHeight="1" hidden="1">
      <c r="A292" s="3" t="s">
        <v>562</v>
      </c>
      <c r="B292" s="3" t="s">
        <v>112</v>
      </c>
      <c r="C292" s="3"/>
      <c r="D292" s="3"/>
      <c r="E292" s="44" t="s">
        <v>116</v>
      </c>
      <c r="F292" s="40">
        <f>F293+F295</f>
        <v>0</v>
      </c>
      <c r="G292" s="39">
        <f t="shared" si="5"/>
        <v>0</v>
      </c>
      <c r="H292" s="40">
        <f>H293+H295</f>
        <v>0</v>
      </c>
    </row>
    <row r="293" spans="1:8" ht="16.5" customHeight="1" hidden="1">
      <c r="A293" s="3" t="s">
        <v>562</v>
      </c>
      <c r="B293" s="3" t="s">
        <v>112</v>
      </c>
      <c r="C293" s="3" t="s">
        <v>113</v>
      </c>
      <c r="D293" s="3"/>
      <c r="E293" s="44" t="s">
        <v>117</v>
      </c>
      <c r="F293" s="40">
        <f>F294</f>
        <v>0</v>
      </c>
      <c r="G293" s="39">
        <f t="shared" si="5"/>
        <v>0</v>
      </c>
      <c r="H293" s="40">
        <f>H294</f>
        <v>0</v>
      </c>
    </row>
    <row r="294" spans="1:8" ht="16.5" customHeight="1" hidden="1">
      <c r="A294" s="3" t="s">
        <v>562</v>
      </c>
      <c r="B294" s="3" t="s">
        <v>112</v>
      </c>
      <c r="C294" s="3" t="s">
        <v>113</v>
      </c>
      <c r="D294" s="3" t="s">
        <v>568</v>
      </c>
      <c r="E294" s="44" t="s">
        <v>569</v>
      </c>
      <c r="F294" s="40">
        <v>0</v>
      </c>
      <c r="G294" s="39">
        <f t="shared" si="5"/>
        <v>0</v>
      </c>
      <c r="H294" s="40">
        <v>0</v>
      </c>
    </row>
    <row r="295" spans="1:8" ht="25.5" customHeight="1" hidden="1">
      <c r="A295" s="3" t="s">
        <v>562</v>
      </c>
      <c r="B295" s="3" t="s">
        <v>112</v>
      </c>
      <c r="C295" s="3" t="s">
        <v>114</v>
      </c>
      <c r="D295" s="3"/>
      <c r="E295" s="44" t="s">
        <v>118</v>
      </c>
      <c r="F295" s="40">
        <f>F296</f>
        <v>0</v>
      </c>
      <c r="G295" s="39">
        <f t="shared" si="5"/>
        <v>0</v>
      </c>
      <c r="H295" s="40">
        <f>H296</f>
        <v>0</v>
      </c>
    </row>
    <row r="296" spans="1:8" ht="16.5" customHeight="1" hidden="1">
      <c r="A296" s="3" t="s">
        <v>562</v>
      </c>
      <c r="B296" s="3" t="s">
        <v>112</v>
      </c>
      <c r="C296" s="3" t="s">
        <v>114</v>
      </c>
      <c r="D296" s="3" t="s">
        <v>568</v>
      </c>
      <c r="E296" s="44" t="s">
        <v>569</v>
      </c>
      <c r="F296" s="40">
        <v>0</v>
      </c>
      <c r="G296" s="39">
        <f t="shared" si="5"/>
        <v>0</v>
      </c>
      <c r="H296" s="40">
        <v>0</v>
      </c>
    </row>
    <row r="297" spans="1:8" ht="16.5" customHeight="1">
      <c r="A297" s="79" t="s">
        <v>562</v>
      </c>
      <c r="B297" s="79" t="s">
        <v>705</v>
      </c>
      <c r="C297" s="79"/>
      <c r="D297" s="79"/>
      <c r="E297" s="77" t="s">
        <v>706</v>
      </c>
      <c r="F297" s="80">
        <f>F298+F300+F302+F304</f>
        <v>5135110</v>
      </c>
      <c r="G297" s="81">
        <f t="shared" si="5"/>
        <v>-5135110</v>
      </c>
      <c r="H297" s="80">
        <f>H298+H300+H302+H304</f>
        <v>0</v>
      </c>
    </row>
    <row r="298" spans="1:8" ht="16.5" customHeight="1" hidden="1">
      <c r="A298" s="79" t="s">
        <v>562</v>
      </c>
      <c r="B298" s="79" t="s">
        <v>705</v>
      </c>
      <c r="C298" s="79" t="s">
        <v>7</v>
      </c>
      <c r="D298" s="79"/>
      <c r="E298" s="77" t="s">
        <v>8</v>
      </c>
      <c r="F298" s="80">
        <f>F299</f>
        <v>0</v>
      </c>
      <c r="G298" s="81">
        <f t="shared" si="5"/>
        <v>0</v>
      </c>
      <c r="H298" s="80">
        <f>H299</f>
        <v>0</v>
      </c>
    </row>
    <row r="299" spans="1:8" ht="32.25" customHeight="1" hidden="1">
      <c r="A299" s="79" t="s">
        <v>562</v>
      </c>
      <c r="B299" s="79" t="s">
        <v>705</v>
      </c>
      <c r="C299" s="79" t="s">
        <v>7</v>
      </c>
      <c r="D299" s="79" t="s">
        <v>526</v>
      </c>
      <c r="E299" s="77" t="s">
        <v>538</v>
      </c>
      <c r="F299" s="80">
        <v>0</v>
      </c>
      <c r="G299" s="81">
        <f t="shared" si="5"/>
        <v>0</v>
      </c>
      <c r="H299" s="80">
        <v>0</v>
      </c>
    </row>
    <row r="300" spans="1:8" ht="34.5" customHeight="1">
      <c r="A300" s="79" t="s">
        <v>562</v>
      </c>
      <c r="B300" s="79" t="s">
        <v>705</v>
      </c>
      <c r="C300" s="79" t="s">
        <v>159</v>
      </c>
      <c r="D300" s="79"/>
      <c r="E300" s="77" t="s">
        <v>294</v>
      </c>
      <c r="F300" s="80">
        <f>F301</f>
        <v>5135110</v>
      </c>
      <c r="G300" s="81">
        <f t="shared" si="5"/>
        <v>-5135110</v>
      </c>
      <c r="H300" s="80">
        <f>H301</f>
        <v>0</v>
      </c>
    </row>
    <row r="301" spans="1:8" ht="33.75" customHeight="1">
      <c r="A301" s="79" t="s">
        <v>562</v>
      </c>
      <c r="B301" s="79" t="s">
        <v>705</v>
      </c>
      <c r="C301" s="79" t="s">
        <v>159</v>
      </c>
      <c r="D301" s="79" t="s">
        <v>526</v>
      </c>
      <c r="E301" s="77" t="s">
        <v>538</v>
      </c>
      <c r="F301" s="80">
        <f>1088218+50000+3824700+147182+25010</f>
        <v>5135110</v>
      </c>
      <c r="G301" s="81">
        <f t="shared" si="5"/>
        <v>-5135110</v>
      </c>
      <c r="H301" s="80">
        <v>0</v>
      </c>
    </row>
    <row r="302" spans="1:8" ht="38.25" customHeight="1" hidden="1">
      <c r="A302" s="42" t="s">
        <v>562</v>
      </c>
      <c r="B302" s="42" t="s">
        <v>705</v>
      </c>
      <c r="C302" s="42" t="s">
        <v>160</v>
      </c>
      <c r="D302" s="42"/>
      <c r="E302" s="44" t="s">
        <v>365</v>
      </c>
      <c r="F302" s="40">
        <f>F303</f>
        <v>0</v>
      </c>
      <c r="G302" s="39">
        <f t="shared" si="5"/>
        <v>0</v>
      </c>
      <c r="H302" s="40">
        <f>H303</f>
        <v>0</v>
      </c>
    </row>
    <row r="303" spans="1:8" ht="33.75" customHeight="1" hidden="1">
      <c r="A303" s="42" t="s">
        <v>562</v>
      </c>
      <c r="B303" s="42" t="s">
        <v>705</v>
      </c>
      <c r="C303" s="42" t="s">
        <v>160</v>
      </c>
      <c r="D303" s="42" t="s">
        <v>526</v>
      </c>
      <c r="E303" s="44" t="s">
        <v>538</v>
      </c>
      <c r="F303" s="40">
        <v>0</v>
      </c>
      <c r="G303" s="39">
        <f t="shared" si="5"/>
        <v>0</v>
      </c>
      <c r="H303" s="40">
        <v>0</v>
      </c>
    </row>
    <row r="304" spans="1:8" ht="38.25" customHeight="1" hidden="1">
      <c r="A304" s="42" t="s">
        <v>562</v>
      </c>
      <c r="B304" s="42" t="s">
        <v>705</v>
      </c>
      <c r="C304" s="42" t="s">
        <v>162</v>
      </c>
      <c r="D304" s="42"/>
      <c r="E304" s="44" t="s">
        <v>296</v>
      </c>
      <c r="F304" s="40">
        <f>F305</f>
        <v>0</v>
      </c>
      <c r="G304" s="39">
        <f t="shared" si="5"/>
        <v>0</v>
      </c>
      <c r="H304" s="40">
        <f>H305</f>
        <v>0</v>
      </c>
    </row>
    <row r="305" spans="1:8" ht="33.75" customHeight="1" hidden="1">
      <c r="A305" s="42" t="s">
        <v>562</v>
      </c>
      <c r="B305" s="42" t="s">
        <v>705</v>
      </c>
      <c r="C305" s="42" t="s">
        <v>162</v>
      </c>
      <c r="D305" s="42" t="s">
        <v>526</v>
      </c>
      <c r="E305" s="44" t="s">
        <v>538</v>
      </c>
      <c r="F305" s="40">
        <v>0</v>
      </c>
      <c r="G305" s="39">
        <f t="shared" si="5"/>
        <v>0</v>
      </c>
      <c r="H305" s="40">
        <v>0</v>
      </c>
    </row>
    <row r="306" spans="1:8" ht="16.5" customHeight="1" hidden="1">
      <c r="A306" s="3" t="s">
        <v>562</v>
      </c>
      <c r="B306" s="3" t="s">
        <v>677</v>
      </c>
      <c r="C306" s="3"/>
      <c r="D306" s="3"/>
      <c r="E306" s="44" t="s">
        <v>678</v>
      </c>
      <c r="F306" s="40">
        <f>F307</f>
        <v>0</v>
      </c>
      <c r="G306" s="39">
        <f t="shared" si="5"/>
        <v>0</v>
      </c>
      <c r="H306" s="40">
        <f>H307</f>
        <v>0</v>
      </c>
    </row>
    <row r="307" spans="1:8" ht="22.5" customHeight="1" hidden="1">
      <c r="A307" s="3" t="s">
        <v>562</v>
      </c>
      <c r="B307" s="3" t="s">
        <v>677</v>
      </c>
      <c r="C307" s="3" t="s">
        <v>115</v>
      </c>
      <c r="D307" s="3"/>
      <c r="E307" s="11" t="s">
        <v>119</v>
      </c>
      <c r="F307" s="40">
        <f>F308</f>
        <v>0</v>
      </c>
      <c r="G307" s="39">
        <f t="shared" si="5"/>
        <v>0</v>
      </c>
      <c r="H307" s="40">
        <f>H308</f>
        <v>0</v>
      </c>
    </row>
    <row r="308" spans="1:8" ht="16.5" customHeight="1" hidden="1">
      <c r="A308" s="3" t="s">
        <v>562</v>
      </c>
      <c r="B308" s="3" t="s">
        <v>677</v>
      </c>
      <c r="C308" s="3" t="s">
        <v>115</v>
      </c>
      <c r="D308" s="3" t="s">
        <v>630</v>
      </c>
      <c r="E308" s="44" t="s">
        <v>631</v>
      </c>
      <c r="F308" s="40"/>
      <c r="G308" s="39">
        <f t="shared" si="5"/>
        <v>0</v>
      </c>
      <c r="H308" s="40"/>
    </row>
    <row r="309" spans="1:8" ht="16.5" customHeight="1" hidden="1">
      <c r="A309" s="3" t="s">
        <v>562</v>
      </c>
      <c r="B309" s="3" t="s">
        <v>741</v>
      </c>
      <c r="C309" s="3"/>
      <c r="D309" s="3"/>
      <c r="E309" s="44" t="s">
        <v>495</v>
      </c>
      <c r="F309" s="40">
        <f>F310+F312</f>
        <v>0</v>
      </c>
      <c r="G309" s="39">
        <f t="shared" si="5"/>
        <v>0</v>
      </c>
      <c r="H309" s="40">
        <f>H310+H312</f>
        <v>0</v>
      </c>
    </row>
    <row r="310" spans="1:8" ht="24" customHeight="1" hidden="1">
      <c r="A310" s="3" t="s">
        <v>562</v>
      </c>
      <c r="B310" s="3" t="s">
        <v>689</v>
      </c>
      <c r="C310" s="3" t="s">
        <v>205</v>
      </c>
      <c r="D310" s="3"/>
      <c r="E310" s="44" t="s">
        <v>744</v>
      </c>
      <c r="F310" s="40">
        <f>F311</f>
        <v>0</v>
      </c>
      <c r="G310" s="39">
        <f t="shared" si="5"/>
        <v>0</v>
      </c>
      <c r="H310" s="40">
        <f>H311</f>
        <v>0</v>
      </c>
    </row>
    <row r="311" spans="1:8" ht="22.5" customHeight="1" hidden="1">
      <c r="A311" s="3" t="s">
        <v>562</v>
      </c>
      <c r="B311" s="3" t="s">
        <v>689</v>
      </c>
      <c r="C311" s="3" t="s">
        <v>205</v>
      </c>
      <c r="D311" s="3" t="s">
        <v>203</v>
      </c>
      <c r="E311" s="44" t="s">
        <v>204</v>
      </c>
      <c r="F311" s="40"/>
      <c r="G311" s="39">
        <f t="shared" si="5"/>
        <v>0</v>
      </c>
      <c r="H311" s="40"/>
    </row>
    <row r="312" spans="1:8" ht="31.5" hidden="1">
      <c r="A312" s="3" t="s">
        <v>562</v>
      </c>
      <c r="B312" s="3" t="s">
        <v>741</v>
      </c>
      <c r="C312" s="3" t="s">
        <v>346</v>
      </c>
      <c r="D312" s="3"/>
      <c r="E312" s="44" t="s">
        <v>389</v>
      </c>
      <c r="F312" s="40">
        <f>F313</f>
        <v>0</v>
      </c>
      <c r="G312" s="39">
        <f t="shared" si="5"/>
        <v>0</v>
      </c>
      <c r="H312" s="40">
        <f>H313</f>
        <v>0</v>
      </c>
    </row>
    <row r="313" spans="1:8" ht="16.5" customHeight="1" hidden="1">
      <c r="A313" s="3" t="s">
        <v>562</v>
      </c>
      <c r="B313" s="3" t="s">
        <v>741</v>
      </c>
      <c r="C313" s="3" t="s">
        <v>346</v>
      </c>
      <c r="D313" s="3" t="s">
        <v>596</v>
      </c>
      <c r="E313" s="11" t="s">
        <v>597</v>
      </c>
      <c r="F313" s="40"/>
      <c r="G313" s="39">
        <f t="shared" si="5"/>
        <v>0</v>
      </c>
      <c r="H313" s="40"/>
    </row>
    <row r="314" spans="1:8" ht="12.75" hidden="1">
      <c r="A314" s="3" t="s">
        <v>562</v>
      </c>
      <c r="B314" s="3" t="s">
        <v>660</v>
      </c>
      <c r="C314" s="3"/>
      <c r="D314" s="3"/>
      <c r="E314" s="44" t="s">
        <v>661</v>
      </c>
      <c r="F314" s="40">
        <f>F315+F317+F319</f>
        <v>0</v>
      </c>
      <c r="G314" s="39">
        <f t="shared" si="5"/>
        <v>0</v>
      </c>
      <c r="H314" s="40">
        <f>H315+H317+H319</f>
        <v>0</v>
      </c>
    </row>
    <row r="315" spans="1:8" ht="18.75" customHeight="1" hidden="1">
      <c r="A315" s="3" t="s">
        <v>562</v>
      </c>
      <c r="B315" s="3" t="s">
        <v>660</v>
      </c>
      <c r="C315" s="3" t="s">
        <v>664</v>
      </c>
      <c r="D315" s="3"/>
      <c r="E315" s="44" t="s">
        <v>635</v>
      </c>
      <c r="F315" s="40">
        <f>F316</f>
        <v>0</v>
      </c>
      <c r="G315" s="39">
        <f t="shared" si="5"/>
        <v>0</v>
      </c>
      <c r="H315" s="40">
        <f>H316</f>
        <v>0</v>
      </c>
    </row>
    <row r="316" spans="1:8" ht="20.25" customHeight="1" hidden="1">
      <c r="A316" s="3" t="s">
        <v>562</v>
      </c>
      <c r="B316" s="3" t="s">
        <v>660</v>
      </c>
      <c r="C316" s="3" t="s">
        <v>664</v>
      </c>
      <c r="D316" s="3" t="s">
        <v>586</v>
      </c>
      <c r="E316" s="44" t="s">
        <v>587</v>
      </c>
      <c r="F316" s="40"/>
      <c r="G316" s="39">
        <f t="shared" si="5"/>
        <v>0</v>
      </c>
      <c r="H316" s="40"/>
    </row>
    <row r="317" spans="1:8" ht="22.5" customHeight="1" hidden="1">
      <c r="A317" s="3" t="s">
        <v>562</v>
      </c>
      <c r="B317" s="3" t="s">
        <v>660</v>
      </c>
      <c r="C317" s="3" t="s">
        <v>178</v>
      </c>
      <c r="D317" s="3"/>
      <c r="E317" s="44" t="s">
        <v>247</v>
      </c>
      <c r="F317" s="40">
        <f>F318</f>
        <v>0</v>
      </c>
      <c r="G317" s="39">
        <f t="shared" si="5"/>
        <v>0</v>
      </c>
      <c r="H317" s="40">
        <f>H318</f>
        <v>0</v>
      </c>
    </row>
    <row r="318" spans="1:8" ht="22.5" customHeight="1" hidden="1">
      <c r="A318" s="3" t="s">
        <v>562</v>
      </c>
      <c r="B318" s="3" t="s">
        <v>660</v>
      </c>
      <c r="C318" s="3" t="s">
        <v>178</v>
      </c>
      <c r="D318" s="3" t="s">
        <v>586</v>
      </c>
      <c r="E318" s="44" t="s">
        <v>587</v>
      </c>
      <c r="F318" s="40"/>
      <c r="G318" s="39">
        <f t="shared" si="5"/>
        <v>0</v>
      </c>
      <c r="H318" s="40"/>
    </row>
    <row r="319" spans="1:8" ht="22.5" customHeight="1" hidden="1">
      <c r="A319" s="3" t="s">
        <v>562</v>
      </c>
      <c r="B319" s="3" t="s">
        <v>660</v>
      </c>
      <c r="C319" s="3" t="s">
        <v>180</v>
      </c>
      <c r="D319" s="3"/>
      <c r="E319" s="44" t="s">
        <v>254</v>
      </c>
      <c r="F319" s="40">
        <f>F320</f>
        <v>0</v>
      </c>
      <c r="G319" s="39">
        <f t="shared" si="5"/>
        <v>0</v>
      </c>
      <c r="H319" s="40">
        <f>H320</f>
        <v>0</v>
      </c>
    </row>
    <row r="320" spans="1:8" ht="22.5" customHeight="1" hidden="1">
      <c r="A320" s="3" t="s">
        <v>562</v>
      </c>
      <c r="B320" s="3" t="s">
        <v>660</v>
      </c>
      <c r="C320" s="3" t="s">
        <v>180</v>
      </c>
      <c r="D320" s="3" t="s">
        <v>586</v>
      </c>
      <c r="E320" s="44" t="s">
        <v>587</v>
      </c>
      <c r="F320" s="40"/>
      <c r="G320" s="39">
        <f t="shared" si="5"/>
        <v>0</v>
      </c>
      <c r="H320" s="40"/>
    </row>
    <row r="321" spans="1:8" ht="16.5" customHeight="1" hidden="1">
      <c r="A321" s="3" t="s">
        <v>562</v>
      </c>
      <c r="B321" s="3" t="s">
        <v>305</v>
      </c>
      <c r="C321" s="3"/>
      <c r="D321" s="3"/>
      <c r="E321" s="11" t="s">
        <v>306</v>
      </c>
      <c r="F321" s="40">
        <f>F324+F322</f>
        <v>0</v>
      </c>
      <c r="G321" s="39">
        <f t="shared" si="5"/>
        <v>0</v>
      </c>
      <c r="H321" s="40">
        <f>H324+H322</f>
        <v>0</v>
      </c>
    </row>
    <row r="322" spans="1:8" ht="31.5" customHeight="1" hidden="1">
      <c r="A322" s="3" t="s">
        <v>562</v>
      </c>
      <c r="B322" s="3" t="s">
        <v>305</v>
      </c>
      <c r="C322" s="3" t="s">
        <v>640</v>
      </c>
      <c r="D322" s="3"/>
      <c r="E322" s="11" t="s">
        <v>241</v>
      </c>
      <c r="F322" s="40">
        <f>F323</f>
        <v>0</v>
      </c>
      <c r="G322" s="39">
        <f t="shared" si="5"/>
        <v>0</v>
      </c>
      <c r="H322" s="40">
        <f>H323</f>
        <v>0</v>
      </c>
    </row>
    <row r="323" spans="1:8" ht="27" customHeight="1" hidden="1">
      <c r="A323" s="3" t="s">
        <v>562</v>
      </c>
      <c r="B323" s="3" t="s">
        <v>305</v>
      </c>
      <c r="C323" s="3" t="s">
        <v>640</v>
      </c>
      <c r="D323" s="3" t="s">
        <v>641</v>
      </c>
      <c r="E323" s="11" t="s">
        <v>642</v>
      </c>
      <c r="F323" s="40"/>
      <c r="G323" s="39">
        <f t="shared" si="5"/>
        <v>0</v>
      </c>
      <c r="H323" s="40"/>
    </row>
    <row r="324" spans="1:8" ht="34.5" customHeight="1" hidden="1">
      <c r="A324" s="3" t="s">
        <v>562</v>
      </c>
      <c r="B324" s="3" t="s">
        <v>305</v>
      </c>
      <c r="C324" s="3" t="s">
        <v>643</v>
      </c>
      <c r="D324" s="3"/>
      <c r="E324" s="11" t="s">
        <v>242</v>
      </c>
      <c r="F324" s="40">
        <f>F325</f>
        <v>0</v>
      </c>
      <c r="G324" s="39">
        <f t="shared" si="5"/>
        <v>0</v>
      </c>
      <c r="H324" s="40">
        <f>H325</f>
        <v>0</v>
      </c>
    </row>
    <row r="325" spans="1:8" ht="25.5" customHeight="1" hidden="1">
      <c r="A325" s="3" t="s">
        <v>562</v>
      </c>
      <c r="B325" s="3" t="s">
        <v>305</v>
      </c>
      <c r="C325" s="3" t="s">
        <v>643</v>
      </c>
      <c r="D325" s="3" t="s">
        <v>641</v>
      </c>
      <c r="E325" s="11" t="s">
        <v>642</v>
      </c>
      <c r="F325" s="40"/>
      <c r="G325" s="39">
        <f t="shared" si="5"/>
        <v>0</v>
      </c>
      <c r="H325" s="40"/>
    </row>
    <row r="326" spans="1:8" ht="21.75" customHeight="1" hidden="1">
      <c r="A326" s="42" t="s">
        <v>562</v>
      </c>
      <c r="B326" s="42" t="s">
        <v>638</v>
      </c>
      <c r="C326" s="43"/>
      <c r="D326" s="43"/>
      <c r="E326" s="11" t="s">
        <v>639</v>
      </c>
      <c r="F326" s="41">
        <f>F327+F329</f>
        <v>0</v>
      </c>
      <c r="G326" s="39">
        <f t="shared" si="5"/>
        <v>0</v>
      </c>
      <c r="H326" s="41">
        <f>H327+H329</f>
        <v>0</v>
      </c>
    </row>
    <row r="327" spans="1:8" ht="33.75" customHeight="1" hidden="1">
      <c r="A327" s="3" t="s">
        <v>562</v>
      </c>
      <c r="B327" s="3" t="s">
        <v>638</v>
      </c>
      <c r="C327" s="3" t="s">
        <v>640</v>
      </c>
      <c r="D327" s="2"/>
      <c r="E327" s="11" t="s">
        <v>241</v>
      </c>
      <c r="F327" s="41">
        <f>F328</f>
        <v>0</v>
      </c>
      <c r="G327" s="39">
        <f t="shared" si="5"/>
        <v>0</v>
      </c>
      <c r="H327" s="41">
        <f>H328</f>
        <v>0</v>
      </c>
    </row>
    <row r="328" spans="1:8" ht="30" customHeight="1" hidden="1">
      <c r="A328" s="3" t="s">
        <v>562</v>
      </c>
      <c r="B328" s="3" t="s">
        <v>638</v>
      </c>
      <c r="C328" s="3" t="s">
        <v>640</v>
      </c>
      <c r="D328" s="3" t="s">
        <v>641</v>
      </c>
      <c r="E328" s="11" t="s">
        <v>642</v>
      </c>
      <c r="F328" s="40">
        <v>0</v>
      </c>
      <c r="G328" s="39">
        <f t="shared" si="5"/>
        <v>0</v>
      </c>
      <c r="H328" s="40">
        <v>0</v>
      </c>
    </row>
    <row r="329" spans="1:8" ht="36.75" customHeight="1" hidden="1">
      <c r="A329" s="3" t="s">
        <v>562</v>
      </c>
      <c r="B329" s="3" t="s">
        <v>638</v>
      </c>
      <c r="C329" s="3" t="s">
        <v>643</v>
      </c>
      <c r="D329" s="2"/>
      <c r="E329" s="11" t="s">
        <v>242</v>
      </c>
      <c r="F329" s="41">
        <f>F330</f>
        <v>0</v>
      </c>
      <c r="G329" s="39">
        <f t="shared" si="5"/>
        <v>0</v>
      </c>
      <c r="H329" s="41">
        <f>H330</f>
        <v>0</v>
      </c>
    </row>
    <row r="330" spans="1:8" ht="30" customHeight="1" hidden="1">
      <c r="A330" s="3" t="s">
        <v>562</v>
      </c>
      <c r="B330" s="3" t="s">
        <v>638</v>
      </c>
      <c r="C330" s="3" t="s">
        <v>643</v>
      </c>
      <c r="D330" s="3" t="s">
        <v>641</v>
      </c>
      <c r="E330" s="11" t="s">
        <v>642</v>
      </c>
      <c r="F330" s="40">
        <v>0</v>
      </c>
      <c r="G330" s="39">
        <f t="shared" si="5"/>
        <v>0</v>
      </c>
      <c r="H330" s="40">
        <v>0</v>
      </c>
    </row>
    <row r="331" spans="1:8" ht="19.5" customHeight="1">
      <c r="A331" s="3" t="s">
        <v>562</v>
      </c>
      <c r="B331" s="3" t="s">
        <v>10</v>
      </c>
      <c r="C331" s="3"/>
      <c r="D331" s="3"/>
      <c r="E331" s="11" t="s">
        <v>11</v>
      </c>
      <c r="F331" s="40">
        <f>F332</f>
        <v>152520</v>
      </c>
      <c r="G331" s="39">
        <f t="shared" si="5"/>
        <v>237480</v>
      </c>
      <c r="H331" s="40">
        <f>H332</f>
        <v>390000</v>
      </c>
    </row>
    <row r="332" spans="1:8" ht="24.75" customHeight="1">
      <c r="A332" s="3" t="s">
        <v>562</v>
      </c>
      <c r="B332" s="3" t="s">
        <v>10</v>
      </c>
      <c r="C332" s="3" t="s">
        <v>12</v>
      </c>
      <c r="D332" s="3"/>
      <c r="E332" s="11" t="s">
        <v>13</v>
      </c>
      <c r="F332" s="40">
        <f>F333</f>
        <v>152520</v>
      </c>
      <c r="G332" s="39">
        <f t="shared" si="5"/>
        <v>237480</v>
      </c>
      <c r="H332" s="40">
        <f>H333</f>
        <v>390000</v>
      </c>
    </row>
    <row r="333" spans="1:8" ht="26.25" customHeight="1">
      <c r="A333" s="3" t="s">
        <v>562</v>
      </c>
      <c r="B333" s="3" t="s">
        <v>10</v>
      </c>
      <c r="C333" s="3" t="s">
        <v>12</v>
      </c>
      <c r="D333" s="3" t="s">
        <v>527</v>
      </c>
      <c r="E333" s="44" t="s">
        <v>539</v>
      </c>
      <c r="F333" s="40">
        <v>152520</v>
      </c>
      <c r="G333" s="39">
        <f t="shared" si="5"/>
        <v>237480</v>
      </c>
      <c r="H333" s="40">
        <v>390000</v>
      </c>
    </row>
    <row r="334" spans="1:8" ht="17.25" customHeight="1" hidden="1">
      <c r="A334" s="3" t="s">
        <v>562</v>
      </c>
      <c r="B334" s="3" t="s">
        <v>38</v>
      </c>
      <c r="C334" s="3"/>
      <c r="D334" s="3"/>
      <c r="E334" s="31" t="s">
        <v>39</v>
      </c>
      <c r="F334" s="40">
        <f>F335+F337+F339</f>
        <v>0</v>
      </c>
      <c r="G334" s="39">
        <f t="shared" si="5"/>
        <v>0</v>
      </c>
      <c r="H334" s="40">
        <f>H335+H337+H339</f>
        <v>0</v>
      </c>
    </row>
    <row r="335" spans="1:8" ht="23.25" customHeight="1" hidden="1">
      <c r="A335" s="42" t="s">
        <v>562</v>
      </c>
      <c r="B335" s="42" t="s">
        <v>38</v>
      </c>
      <c r="C335" s="42" t="s">
        <v>98</v>
      </c>
      <c r="D335" s="42"/>
      <c r="E335" s="44" t="s">
        <v>99</v>
      </c>
      <c r="F335" s="40">
        <f>F336</f>
        <v>0</v>
      </c>
      <c r="G335" s="39">
        <f t="shared" si="5"/>
        <v>0</v>
      </c>
      <c r="H335" s="40">
        <f>H336</f>
        <v>0</v>
      </c>
    </row>
    <row r="336" spans="1:8" ht="18" customHeight="1" hidden="1">
      <c r="A336" s="42" t="s">
        <v>562</v>
      </c>
      <c r="B336" s="42" t="s">
        <v>38</v>
      </c>
      <c r="C336" s="42" t="s">
        <v>98</v>
      </c>
      <c r="D336" s="42" t="s">
        <v>586</v>
      </c>
      <c r="E336" s="44" t="s">
        <v>587</v>
      </c>
      <c r="F336" s="40">
        <v>0</v>
      </c>
      <c r="G336" s="39">
        <f t="shared" si="5"/>
        <v>0</v>
      </c>
      <c r="H336" s="40">
        <v>0</v>
      </c>
    </row>
    <row r="337" spans="1:8" ht="24.75" customHeight="1" hidden="1">
      <c r="A337" s="42" t="s">
        <v>562</v>
      </c>
      <c r="B337" s="42" t="s">
        <v>38</v>
      </c>
      <c r="C337" s="42" t="s">
        <v>469</v>
      </c>
      <c r="D337" s="42"/>
      <c r="E337" s="11" t="s">
        <v>215</v>
      </c>
      <c r="F337" s="40">
        <f>F338</f>
        <v>0</v>
      </c>
      <c r="G337" s="39">
        <f t="shared" si="5"/>
        <v>0</v>
      </c>
      <c r="H337" s="40">
        <f>H338</f>
        <v>0</v>
      </c>
    </row>
    <row r="338" spans="1:8" ht="18" customHeight="1" hidden="1">
      <c r="A338" s="3" t="s">
        <v>562</v>
      </c>
      <c r="B338" s="3" t="s">
        <v>38</v>
      </c>
      <c r="C338" s="42" t="s">
        <v>469</v>
      </c>
      <c r="D338" s="3" t="s">
        <v>596</v>
      </c>
      <c r="E338" s="5" t="s">
        <v>597</v>
      </c>
      <c r="F338" s="40">
        <v>0</v>
      </c>
      <c r="G338" s="39">
        <f t="shared" si="5"/>
        <v>0</v>
      </c>
      <c r="H338" s="40">
        <v>0</v>
      </c>
    </row>
    <row r="339" spans="1:8" ht="24" customHeight="1" hidden="1">
      <c r="A339" s="3" t="s">
        <v>562</v>
      </c>
      <c r="B339" s="3" t="s">
        <v>38</v>
      </c>
      <c r="C339" s="42" t="s">
        <v>307</v>
      </c>
      <c r="D339" s="3"/>
      <c r="E339" s="44" t="s">
        <v>99</v>
      </c>
      <c r="F339" s="40">
        <f>F340</f>
        <v>0</v>
      </c>
      <c r="G339" s="39">
        <f t="shared" si="5"/>
        <v>0</v>
      </c>
      <c r="H339" s="40">
        <f>H340</f>
        <v>0</v>
      </c>
    </row>
    <row r="340" spans="1:8" ht="18" customHeight="1" hidden="1">
      <c r="A340" s="3" t="s">
        <v>562</v>
      </c>
      <c r="B340" s="3" t="s">
        <v>38</v>
      </c>
      <c r="C340" s="42" t="s">
        <v>307</v>
      </c>
      <c r="D340" s="3" t="s">
        <v>214</v>
      </c>
      <c r="E340" s="5" t="s">
        <v>215</v>
      </c>
      <c r="F340" s="40">
        <v>0</v>
      </c>
      <c r="G340" s="39">
        <f t="shared" si="5"/>
        <v>0</v>
      </c>
      <c r="H340" s="40">
        <v>0</v>
      </c>
    </row>
    <row r="341" spans="1:8" ht="16.5" customHeight="1">
      <c r="A341" s="3" t="s">
        <v>562</v>
      </c>
      <c r="B341" s="3" t="s">
        <v>644</v>
      </c>
      <c r="C341" s="2"/>
      <c r="D341" s="2"/>
      <c r="E341" s="5" t="s">
        <v>645</v>
      </c>
      <c r="F341" s="39">
        <f>F342+F366+F346+F362+F350+F356+F358+F360+F373+F364+F368+F371+F352+F348+F354+F344</f>
        <v>1116000</v>
      </c>
      <c r="G341" s="39">
        <f t="shared" si="5"/>
        <v>-741600</v>
      </c>
      <c r="H341" s="39">
        <f>H342+H366+H346+H362+H350+H356+H358+H360+H373+H364+H368+H371+H352+H348+H354+H344</f>
        <v>374400</v>
      </c>
    </row>
    <row r="342" spans="1:8" ht="42">
      <c r="A342" s="3" t="s">
        <v>562</v>
      </c>
      <c r="B342" s="3" t="s">
        <v>644</v>
      </c>
      <c r="C342" s="3" t="s">
        <v>217</v>
      </c>
      <c r="D342" s="3"/>
      <c r="E342" s="5" t="s">
        <v>472</v>
      </c>
      <c r="F342" s="41">
        <f>F343</f>
        <v>1116000</v>
      </c>
      <c r="G342" s="39">
        <f t="shared" si="5"/>
        <v>-1116000</v>
      </c>
      <c r="H342" s="41">
        <f>H343</f>
        <v>0</v>
      </c>
    </row>
    <row r="343" spans="1:8" ht="21">
      <c r="A343" s="3" t="s">
        <v>562</v>
      </c>
      <c r="B343" s="3" t="s">
        <v>644</v>
      </c>
      <c r="C343" s="3" t="s">
        <v>217</v>
      </c>
      <c r="D343" s="3" t="s">
        <v>530</v>
      </c>
      <c r="E343" s="69" t="s">
        <v>541</v>
      </c>
      <c r="F343" s="40">
        <v>1116000</v>
      </c>
      <c r="G343" s="39">
        <f t="shared" si="5"/>
        <v>-1116000</v>
      </c>
      <c r="H343" s="40">
        <v>0</v>
      </c>
    </row>
    <row r="344" spans="1:8" ht="35.25" customHeight="1">
      <c r="A344" s="3" t="s">
        <v>562</v>
      </c>
      <c r="B344" s="3" t="s">
        <v>644</v>
      </c>
      <c r="C344" s="3" t="s">
        <v>70</v>
      </c>
      <c r="D344" s="3"/>
      <c r="E344" s="69" t="s">
        <v>302</v>
      </c>
      <c r="F344" s="40">
        <f>F345</f>
        <v>0</v>
      </c>
      <c r="G344" s="39">
        <f t="shared" si="5"/>
        <v>374400</v>
      </c>
      <c r="H344" s="40">
        <f>H345</f>
        <v>374400</v>
      </c>
    </row>
    <row r="345" spans="1:8" ht="21">
      <c r="A345" s="3" t="s">
        <v>562</v>
      </c>
      <c r="B345" s="3" t="s">
        <v>644</v>
      </c>
      <c r="C345" s="3" t="s">
        <v>70</v>
      </c>
      <c r="D345" s="3" t="s">
        <v>375</v>
      </c>
      <c r="E345" s="69" t="s">
        <v>376</v>
      </c>
      <c r="F345" s="40">
        <v>0</v>
      </c>
      <c r="G345" s="39">
        <f t="shared" si="5"/>
        <v>374400</v>
      </c>
      <c r="H345" s="40">
        <v>374400</v>
      </c>
    </row>
    <row r="346" spans="1:8" ht="21" hidden="1">
      <c r="A346" s="3" t="s">
        <v>562</v>
      </c>
      <c r="B346" s="3" t="s">
        <v>644</v>
      </c>
      <c r="C346" s="3" t="s">
        <v>348</v>
      </c>
      <c r="D346" s="3"/>
      <c r="E346" s="31" t="s">
        <v>391</v>
      </c>
      <c r="F346" s="40">
        <f>F347</f>
        <v>0</v>
      </c>
      <c r="G346" s="39">
        <f t="shared" si="5"/>
        <v>0</v>
      </c>
      <c r="H346" s="40">
        <f>H347</f>
        <v>0</v>
      </c>
    </row>
    <row r="347" spans="1:8" ht="33.75" customHeight="1" hidden="1">
      <c r="A347" s="3" t="s">
        <v>562</v>
      </c>
      <c r="B347" s="3" t="s">
        <v>644</v>
      </c>
      <c r="C347" s="3" t="s">
        <v>348</v>
      </c>
      <c r="D347" s="3" t="s">
        <v>173</v>
      </c>
      <c r="E347" s="31" t="s">
        <v>174</v>
      </c>
      <c r="F347" s="40"/>
      <c r="G347" s="39">
        <f t="shared" si="5"/>
        <v>0</v>
      </c>
      <c r="H347" s="40"/>
    </row>
    <row r="348" spans="1:8" ht="27.75" customHeight="1" hidden="1">
      <c r="A348" s="3" t="s">
        <v>562</v>
      </c>
      <c r="B348" s="3" t="s">
        <v>644</v>
      </c>
      <c r="C348" s="3" t="s">
        <v>23</v>
      </c>
      <c r="D348" s="3"/>
      <c r="E348" s="31" t="s">
        <v>392</v>
      </c>
      <c r="F348" s="40">
        <f>F349</f>
        <v>0</v>
      </c>
      <c r="G348" s="39">
        <f t="shared" si="5"/>
        <v>0</v>
      </c>
      <c r="H348" s="40">
        <f>H349</f>
        <v>0</v>
      </c>
    </row>
    <row r="349" spans="1:8" ht="24" customHeight="1" hidden="1">
      <c r="A349" s="3" t="s">
        <v>562</v>
      </c>
      <c r="B349" s="3" t="s">
        <v>644</v>
      </c>
      <c r="C349" s="3" t="s">
        <v>23</v>
      </c>
      <c r="D349" s="3" t="s">
        <v>596</v>
      </c>
      <c r="E349" s="5" t="s">
        <v>597</v>
      </c>
      <c r="F349" s="40"/>
      <c r="G349" s="39">
        <f t="shared" si="5"/>
        <v>0</v>
      </c>
      <c r="H349" s="40"/>
    </row>
    <row r="350" spans="1:8" ht="17.25" customHeight="1" hidden="1">
      <c r="A350" s="3" t="s">
        <v>562</v>
      </c>
      <c r="B350" s="3" t="s">
        <v>644</v>
      </c>
      <c r="C350" s="3" t="s">
        <v>349</v>
      </c>
      <c r="D350" s="3"/>
      <c r="E350" s="31" t="s">
        <v>392</v>
      </c>
      <c r="F350" s="40">
        <f>F351</f>
        <v>0</v>
      </c>
      <c r="G350" s="39">
        <f t="shared" si="5"/>
        <v>0</v>
      </c>
      <c r="H350" s="40">
        <f>H351</f>
        <v>0</v>
      </c>
    </row>
    <row r="351" spans="1:8" ht="18.75" customHeight="1" hidden="1">
      <c r="A351" s="3" t="s">
        <v>562</v>
      </c>
      <c r="B351" s="3" t="s">
        <v>644</v>
      </c>
      <c r="C351" s="3" t="s">
        <v>349</v>
      </c>
      <c r="D351" s="3" t="s">
        <v>596</v>
      </c>
      <c r="E351" s="5" t="s">
        <v>597</v>
      </c>
      <c r="F351" s="40">
        <v>0</v>
      </c>
      <c r="G351" s="39">
        <f t="shared" si="5"/>
        <v>0</v>
      </c>
      <c r="H351" s="40">
        <v>0</v>
      </c>
    </row>
    <row r="352" spans="1:8" ht="56.25" customHeight="1" hidden="1">
      <c r="A352" s="3" t="s">
        <v>562</v>
      </c>
      <c r="B352" s="3" t="s">
        <v>644</v>
      </c>
      <c r="C352" s="3" t="s">
        <v>628</v>
      </c>
      <c r="D352" s="3"/>
      <c r="E352" s="5" t="s">
        <v>329</v>
      </c>
      <c r="F352" s="40">
        <f>F353</f>
        <v>0</v>
      </c>
      <c r="G352" s="39">
        <f t="shared" si="5"/>
        <v>0</v>
      </c>
      <c r="H352" s="40">
        <f>H353</f>
        <v>0</v>
      </c>
    </row>
    <row r="353" spans="1:8" ht="17.25" customHeight="1" hidden="1">
      <c r="A353" s="3" t="s">
        <v>562</v>
      </c>
      <c r="B353" s="3" t="s">
        <v>644</v>
      </c>
      <c r="C353" s="3" t="s">
        <v>628</v>
      </c>
      <c r="D353" s="3" t="s">
        <v>648</v>
      </c>
      <c r="E353" s="5" t="s">
        <v>649</v>
      </c>
      <c r="F353" s="40">
        <v>0</v>
      </c>
      <c r="G353" s="39">
        <f t="shared" si="5"/>
        <v>0</v>
      </c>
      <c r="H353" s="40">
        <v>0</v>
      </c>
    </row>
    <row r="354" spans="1:8" ht="32.25" customHeight="1" hidden="1">
      <c r="A354" s="3" t="s">
        <v>562</v>
      </c>
      <c r="B354" s="3" t="s">
        <v>644</v>
      </c>
      <c r="C354" s="3" t="s">
        <v>350</v>
      </c>
      <c r="D354" s="3"/>
      <c r="E354" s="31" t="s">
        <v>393</v>
      </c>
      <c r="F354" s="40">
        <f>F355</f>
        <v>0</v>
      </c>
      <c r="G354" s="39">
        <f t="shared" si="5"/>
        <v>0</v>
      </c>
      <c r="H354" s="40">
        <f>H355</f>
        <v>0</v>
      </c>
    </row>
    <row r="355" spans="1:8" ht="33.75" customHeight="1" hidden="1">
      <c r="A355" s="3" t="s">
        <v>562</v>
      </c>
      <c r="B355" s="3" t="s">
        <v>644</v>
      </c>
      <c r="C355" s="3" t="s">
        <v>350</v>
      </c>
      <c r="D355" s="3" t="s">
        <v>173</v>
      </c>
      <c r="E355" s="31" t="s">
        <v>174</v>
      </c>
      <c r="F355" s="40"/>
      <c r="G355" s="39">
        <f t="shared" si="5"/>
        <v>0</v>
      </c>
      <c r="H355" s="40"/>
    </row>
    <row r="356" spans="1:8" ht="12.75" hidden="1">
      <c r="A356" s="3" t="s">
        <v>562</v>
      </c>
      <c r="B356" s="3" t="s">
        <v>644</v>
      </c>
      <c r="C356" s="3" t="s">
        <v>408</v>
      </c>
      <c r="D356" s="3"/>
      <c r="E356" s="31" t="s">
        <v>392</v>
      </c>
      <c r="F356" s="40">
        <f>F357</f>
        <v>0</v>
      </c>
      <c r="G356" s="39">
        <f t="shared" si="5"/>
        <v>0</v>
      </c>
      <c r="H356" s="40">
        <f>H357</f>
        <v>0</v>
      </c>
    </row>
    <row r="357" spans="1:8" ht="18.75" customHeight="1" hidden="1">
      <c r="A357" s="3" t="s">
        <v>562</v>
      </c>
      <c r="B357" s="3" t="s">
        <v>644</v>
      </c>
      <c r="C357" s="3" t="s">
        <v>408</v>
      </c>
      <c r="D357" s="3" t="s">
        <v>596</v>
      </c>
      <c r="E357" s="5" t="s">
        <v>597</v>
      </c>
      <c r="F357" s="40"/>
      <c r="G357" s="39">
        <f t="shared" si="5"/>
        <v>0</v>
      </c>
      <c r="H357" s="40"/>
    </row>
    <row r="358" spans="1:8" ht="33.75" customHeight="1" hidden="1">
      <c r="A358" s="3" t="s">
        <v>562</v>
      </c>
      <c r="B358" s="3" t="s">
        <v>644</v>
      </c>
      <c r="C358" s="3" t="s">
        <v>350</v>
      </c>
      <c r="D358" s="3"/>
      <c r="E358" s="31" t="s">
        <v>393</v>
      </c>
      <c r="F358" s="40">
        <f>F359</f>
        <v>0</v>
      </c>
      <c r="G358" s="39">
        <f t="shared" si="5"/>
        <v>0</v>
      </c>
      <c r="H358" s="40">
        <f>H359</f>
        <v>0</v>
      </c>
    </row>
    <row r="359" spans="1:8" ht="33.75" customHeight="1" hidden="1">
      <c r="A359" s="3" t="s">
        <v>562</v>
      </c>
      <c r="B359" s="3" t="s">
        <v>644</v>
      </c>
      <c r="C359" s="3" t="s">
        <v>350</v>
      </c>
      <c r="D359" s="3" t="s">
        <v>173</v>
      </c>
      <c r="E359" s="31" t="s">
        <v>174</v>
      </c>
      <c r="F359" s="40"/>
      <c r="G359" s="39">
        <f t="shared" si="5"/>
        <v>0</v>
      </c>
      <c r="H359" s="40"/>
    </row>
    <row r="360" spans="1:8" ht="33.75" customHeight="1" hidden="1">
      <c r="A360" s="3" t="s">
        <v>562</v>
      </c>
      <c r="B360" s="3" t="s">
        <v>644</v>
      </c>
      <c r="C360" s="3" t="s">
        <v>351</v>
      </c>
      <c r="D360" s="3"/>
      <c r="E360" s="31" t="s">
        <v>394</v>
      </c>
      <c r="F360" s="40">
        <f>F361</f>
        <v>0</v>
      </c>
      <c r="G360" s="39">
        <f t="shared" si="5"/>
        <v>0</v>
      </c>
      <c r="H360" s="40">
        <f>H361</f>
        <v>0</v>
      </c>
    </row>
    <row r="361" spans="1:8" ht="33.75" customHeight="1" hidden="1">
      <c r="A361" s="3" t="s">
        <v>562</v>
      </c>
      <c r="B361" s="3" t="s">
        <v>644</v>
      </c>
      <c r="C361" s="3" t="s">
        <v>351</v>
      </c>
      <c r="D361" s="3" t="s">
        <v>173</v>
      </c>
      <c r="E361" s="31" t="s">
        <v>174</v>
      </c>
      <c r="F361" s="40"/>
      <c r="G361" s="39">
        <f t="shared" si="5"/>
        <v>0</v>
      </c>
      <c r="H361" s="40"/>
    </row>
    <row r="362" spans="1:8" ht="45.75" customHeight="1" hidden="1">
      <c r="A362" s="3" t="s">
        <v>562</v>
      </c>
      <c r="B362" s="3" t="s">
        <v>644</v>
      </c>
      <c r="C362" s="3" t="s">
        <v>312</v>
      </c>
      <c r="D362" s="3"/>
      <c r="E362" s="31" t="s">
        <v>325</v>
      </c>
      <c r="F362" s="40">
        <f>F363</f>
        <v>0</v>
      </c>
      <c r="G362" s="39">
        <f t="shared" si="5"/>
        <v>0</v>
      </c>
      <c r="H362" s="40">
        <f>H363</f>
        <v>0</v>
      </c>
    </row>
    <row r="363" spans="1:8" ht="39.75" customHeight="1" hidden="1">
      <c r="A363" s="3" t="s">
        <v>562</v>
      </c>
      <c r="B363" s="3" t="s">
        <v>644</v>
      </c>
      <c r="C363" s="3" t="s">
        <v>312</v>
      </c>
      <c r="D363" s="3" t="s">
        <v>173</v>
      </c>
      <c r="E363" s="31" t="s">
        <v>174</v>
      </c>
      <c r="F363" s="40"/>
      <c r="G363" s="39">
        <f t="shared" si="5"/>
        <v>0</v>
      </c>
      <c r="H363" s="40"/>
    </row>
    <row r="364" spans="1:8" ht="20.25" customHeight="1" hidden="1">
      <c r="A364" s="3" t="s">
        <v>562</v>
      </c>
      <c r="B364" s="3" t="s">
        <v>644</v>
      </c>
      <c r="C364" s="3" t="s">
        <v>408</v>
      </c>
      <c r="D364" s="3"/>
      <c r="E364" s="31" t="s">
        <v>392</v>
      </c>
      <c r="F364" s="40">
        <f>F365</f>
        <v>0</v>
      </c>
      <c r="G364" s="39">
        <f aca="true" t="shared" si="6" ref="G364:G452">H364-F364</f>
        <v>0</v>
      </c>
      <c r="H364" s="40">
        <f>H365</f>
        <v>0</v>
      </c>
    </row>
    <row r="365" spans="1:8" ht="23.25" customHeight="1" hidden="1">
      <c r="A365" s="3" t="s">
        <v>562</v>
      </c>
      <c r="B365" s="3" t="s">
        <v>644</v>
      </c>
      <c r="C365" s="3" t="s">
        <v>408</v>
      </c>
      <c r="D365" s="3" t="s">
        <v>568</v>
      </c>
      <c r="E365" s="31" t="s">
        <v>569</v>
      </c>
      <c r="F365" s="40"/>
      <c r="G365" s="39">
        <f t="shared" si="6"/>
        <v>0</v>
      </c>
      <c r="H365" s="40"/>
    </row>
    <row r="366" spans="1:8" ht="33.75" customHeight="1" hidden="1">
      <c r="A366" s="3" t="s">
        <v>562</v>
      </c>
      <c r="B366" s="3" t="s">
        <v>644</v>
      </c>
      <c r="C366" s="3" t="s">
        <v>100</v>
      </c>
      <c r="D366" s="2"/>
      <c r="E366" s="5" t="s">
        <v>243</v>
      </c>
      <c r="F366" s="41">
        <f>F367</f>
        <v>0</v>
      </c>
      <c r="G366" s="39">
        <f t="shared" si="6"/>
        <v>0</v>
      </c>
      <c r="H366" s="41">
        <f>H367</f>
        <v>0</v>
      </c>
    </row>
    <row r="367" spans="1:8" ht="16.5" customHeight="1" hidden="1">
      <c r="A367" s="3" t="s">
        <v>562</v>
      </c>
      <c r="B367" s="3" t="s">
        <v>644</v>
      </c>
      <c r="C367" s="3" t="s">
        <v>100</v>
      </c>
      <c r="D367" s="42" t="s">
        <v>646</v>
      </c>
      <c r="E367" s="11" t="s">
        <v>647</v>
      </c>
      <c r="F367" s="40">
        <v>0</v>
      </c>
      <c r="G367" s="39">
        <f t="shared" si="6"/>
        <v>0</v>
      </c>
      <c r="H367" s="40">
        <v>0</v>
      </c>
    </row>
    <row r="368" spans="1:8" ht="33.75" customHeight="1" hidden="1">
      <c r="A368" s="3" t="s">
        <v>562</v>
      </c>
      <c r="B368" s="3" t="s">
        <v>644</v>
      </c>
      <c r="C368" s="3" t="s">
        <v>100</v>
      </c>
      <c r="D368" s="42"/>
      <c r="E368" s="5" t="s">
        <v>243</v>
      </c>
      <c r="F368" s="40">
        <f>F369+F370</f>
        <v>0</v>
      </c>
      <c r="G368" s="39">
        <f t="shared" si="6"/>
        <v>0</v>
      </c>
      <c r="H368" s="40">
        <f>H369+H370</f>
        <v>0</v>
      </c>
    </row>
    <row r="369" spans="1:8" ht="16.5" customHeight="1" hidden="1">
      <c r="A369" s="3" t="s">
        <v>562</v>
      </c>
      <c r="B369" s="3" t="s">
        <v>644</v>
      </c>
      <c r="C369" s="3" t="s">
        <v>100</v>
      </c>
      <c r="D369" s="3" t="s">
        <v>596</v>
      </c>
      <c r="E369" s="5" t="s">
        <v>597</v>
      </c>
      <c r="F369" s="40">
        <v>0</v>
      </c>
      <c r="G369" s="39">
        <f t="shared" si="6"/>
        <v>0</v>
      </c>
      <c r="H369" s="40">
        <v>0</v>
      </c>
    </row>
    <row r="370" spans="1:8" ht="16.5" customHeight="1" hidden="1">
      <c r="A370" s="3" t="s">
        <v>562</v>
      </c>
      <c r="B370" s="3" t="s">
        <v>644</v>
      </c>
      <c r="C370" s="3" t="s">
        <v>100</v>
      </c>
      <c r="D370" s="3" t="s">
        <v>528</v>
      </c>
      <c r="E370" s="44" t="s">
        <v>540</v>
      </c>
      <c r="F370" s="40">
        <v>0</v>
      </c>
      <c r="G370" s="39">
        <f t="shared" si="6"/>
        <v>0</v>
      </c>
      <c r="H370" s="40">
        <v>0</v>
      </c>
    </row>
    <row r="371" spans="1:8" ht="38.25" customHeight="1" hidden="1">
      <c r="A371" s="3" t="s">
        <v>562</v>
      </c>
      <c r="B371" s="3" t="s">
        <v>644</v>
      </c>
      <c r="C371" s="3" t="s">
        <v>352</v>
      </c>
      <c r="D371" s="42"/>
      <c r="E371" s="44" t="s">
        <v>395</v>
      </c>
      <c r="F371" s="40">
        <f>F372</f>
        <v>0</v>
      </c>
      <c r="G371" s="39">
        <f>H371-F371</f>
        <v>0</v>
      </c>
      <c r="H371" s="40">
        <f>H372</f>
        <v>0</v>
      </c>
    </row>
    <row r="372" spans="1:8" ht="20.25" customHeight="1" hidden="1">
      <c r="A372" s="3" t="s">
        <v>562</v>
      </c>
      <c r="B372" s="3" t="s">
        <v>644</v>
      </c>
      <c r="C372" s="3" t="s">
        <v>352</v>
      </c>
      <c r="D372" s="42" t="s">
        <v>586</v>
      </c>
      <c r="E372" s="44" t="s">
        <v>587</v>
      </c>
      <c r="F372" s="40">
        <v>0</v>
      </c>
      <c r="G372" s="39">
        <f>H372-F372</f>
        <v>0</v>
      </c>
      <c r="H372" s="40">
        <v>0</v>
      </c>
    </row>
    <row r="373" spans="1:8" ht="36" customHeight="1" hidden="1">
      <c r="A373" s="3" t="s">
        <v>562</v>
      </c>
      <c r="B373" s="3" t="s">
        <v>644</v>
      </c>
      <c r="C373" s="3" t="s">
        <v>352</v>
      </c>
      <c r="D373" s="42"/>
      <c r="E373" s="44" t="s">
        <v>395</v>
      </c>
      <c r="F373" s="40">
        <f>F374</f>
        <v>0</v>
      </c>
      <c r="G373" s="39">
        <f t="shared" si="6"/>
        <v>0</v>
      </c>
      <c r="H373" s="40">
        <f>H374</f>
        <v>0</v>
      </c>
    </row>
    <row r="374" spans="1:8" ht="45" customHeight="1" hidden="1">
      <c r="A374" s="3" t="s">
        <v>562</v>
      </c>
      <c r="B374" s="3" t="s">
        <v>644</v>
      </c>
      <c r="C374" s="3" t="s">
        <v>352</v>
      </c>
      <c r="D374" s="42" t="s">
        <v>173</v>
      </c>
      <c r="E374" s="69" t="s">
        <v>477</v>
      </c>
      <c r="F374" s="40">
        <v>0</v>
      </c>
      <c r="G374" s="39">
        <f t="shared" si="6"/>
        <v>0</v>
      </c>
      <c r="H374" s="40">
        <v>0</v>
      </c>
    </row>
    <row r="375" spans="1:8" ht="18.75" customHeight="1">
      <c r="A375" s="3" t="s">
        <v>562</v>
      </c>
      <c r="B375" s="3" t="s">
        <v>710</v>
      </c>
      <c r="C375" s="3"/>
      <c r="D375" s="42"/>
      <c r="E375" s="69" t="s">
        <v>711</v>
      </c>
      <c r="F375" s="40">
        <f>F376</f>
        <v>4253000</v>
      </c>
      <c r="G375" s="39">
        <f t="shared" si="6"/>
        <v>881000</v>
      </c>
      <c r="H375" s="40">
        <f>H376+H380</f>
        <v>5134000</v>
      </c>
    </row>
    <row r="376" spans="1:8" ht="54.75" customHeight="1">
      <c r="A376" s="3" t="s">
        <v>562</v>
      </c>
      <c r="B376" s="3" t="s">
        <v>710</v>
      </c>
      <c r="C376" s="3" t="s">
        <v>529</v>
      </c>
      <c r="D376" s="42"/>
      <c r="E376" s="11" t="s">
        <v>329</v>
      </c>
      <c r="F376" s="40">
        <f>F377</f>
        <v>4253000</v>
      </c>
      <c r="G376" s="39">
        <f t="shared" si="6"/>
        <v>-4253000</v>
      </c>
      <c r="H376" s="40">
        <f>H377</f>
        <v>0</v>
      </c>
    </row>
    <row r="377" spans="1:8" ht="26.25" customHeight="1">
      <c r="A377" s="3" t="s">
        <v>562</v>
      </c>
      <c r="B377" s="3" t="s">
        <v>710</v>
      </c>
      <c r="C377" s="3" t="s">
        <v>529</v>
      </c>
      <c r="D377" s="42" t="s">
        <v>530</v>
      </c>
      <c r="E377" s="69" t="s">
        <v>541</v>
      </c>
      <c r="F377" s="40">
        <v>4253000</v>
      </c>
      <c r="G377" s="39">
        <f t="shared" si="6"/>
        <v>-4253000</v>
      </c>
      <c r="H377" s="40">
        <v>0</v>
      </c>
    </row>
    <row r="378" spans="1:8" ht="36.75" customHeight="1" hidden="1">
      <c r="A378" s="3" t="s">
        <v>562</v>
      </c>
      <c r="B378" s="3" t="s">
        <v>710</v>
      </c>
      <c r="C378" s="3" t="s">
        <v>425</v>
      </c>
      <c r="D378" s="42"/>
      <c r="E378" s="69" t="s">
        <v>629</v>
      </c>
      <c r="F378" s="40">
        <f>F379</f>
        <v>0</v>
      </c>
      <c r="G378" s="39">
        <f t="shared" si="6"/>
        <v>0</v>
      </c>
      <c r="H378" s="40">
        <f>H379</f>
        <v>0</v>
      </c>
    </row>
    <row r="379" spans="1:8" ht="19.5" customHeight="1" hidden="1">
      <c r="A379" s="3" t="s">
        <v>562</v>
      </c>
      <c r="B379" s="3" t="s">
        <v>710</v>
      </c>
      <c r="C379" s="3" t="s">
        <v>425</v>
      </c>
      <c r="D379" s="42" t="s">
        <v>648</v>
      </c>
      <c r="E379" s="69" t="s">
        <v>649</v>
      </c>
      <c r="F379" s="40"/>
      <c r="G379" s="39">
        <f t="shared" si="6"/>
        <v>0</v>
      </c>
      <c r="H379" s="40"/>
    </row>
    <row r="380" spans="1:8" ht="36.75" customHeight="1">
      <c r="A380" s="3" t="s">
        <v>562</v>
      </c>
      <c r="B380" s="3" t="s">
        <v>710</v>
      </c>
      <c r="C380" s="3" t="s">
        <v>628</v>
      </c>
      <c r="D380" s="42"/>
      <c r="E380" s="69" t="s">
        <v>629</v>
      </c>
      <c r="F380" s="40">
        <f>F381+F382</f>
        <v>0</v>
      </c>
      <c r="G380" s="39">
        <f t="shared" si="6"/>
        <v>5134000</v>
      </c>
      <c r="H380" s="40">
        <f>H381+H382</f>
        <v>5134000</v>
      </c>
    </row>
    <row r="381" spans="1:8" ht="21" customHeight="1">
      <c r="A381" s="3" t="s">
        <v>562</v>
      </c>
      <c r="B381" s="3" t="s">
        <v>710</v>
      </c>
      <c r="C381" s="3" t="s">
        <v>628</v>
      </c>
      <c r="D381" s="42" t="s">
        <v>530</v>
      </c>
      <c r="E381" s="69" t="s">
        <v>541</v>
      </c>
      <c r="F381" s="40">
        <v>0</v>
      </c>
      <c r="G381" s="39">
        <f t="shared" si="6"/>
        <v>5134000</v>
      </c>
      <c r="H381" s="40">
        <v>5134000</v>
      </c>
    </row>
    <row r="382" spans="1:8" ht="19.5" customHeight="1" hidden="1">
      <c r="A382" s="3" t="s">
        <v>562</v>
      </c>
      <c r="B382" s="3" t="s">
        <v>710</v>
      </c>
      <c r="C382" s="3" t="s">
        <v>628</v>
      </c>
      <c r="D382" s="42" t="s">
        <v>648</v>
      </c>
      <c r="E382" s="69" t="s">
        <v>649</v>
      </c>
      <c r="F382" s="40"/>
      <c r="G382" s="39">
        <f t="shared" si="6"/>
        <v>0</v>
      </c>
      <c r="H382" s="40"/>
    </row>
    <row r="383" spans="1:8" ht="20.25" customHeight="1">
      <c r="A383" s="3" t="s">
        <v>562</v>
      </c>
      <c r="B383" s="3" t="s">
        <v>426</v>
      </c>
      <c r="C383" s="3"/>
      <c r="D383" s="42"/>
      <c r="E383" s="44" t="s">
        <v>460</v>
      </c>
      <c r="F383" s="40">
        <f>F384+F387</f>
        <v>150000</v>
      </c>
      <c r="G383" s="39">
        <f t="shared" si="6"/>
        <v>656500</v>
      </c>
      <c r="H383" s="40">
        <f>H384+H387</f>
        <v>806500</v>
      </c>
    </row>
    <row r="384" spans="1:8" ht="39" customHeight="1">
      <c r="A384" s="3" t="s">
        <v>562</v>
      </c>
      <c r="B384" s="3" t="s">
        <v>426</v>
      </c>
      <c r="C384" s="3" t="s">
        <v>640</v>
      </c>
      <c r="D384" s="42"/>
      <c r="E384" s="5" t="s">
        <v>241</v>
      </c>
      <c r="F384" s="40">
        <f>F385+F386</f>
        <v>150000</v>
      </c>
      <c r="G384" s="39">
        <f t="shared" si="6"/>
        <v>656500</v>
      </c>
      <c r="H384" s="40">
        <f>H385+H386</f>
        <v>806500</v>
      </c>
    </row>
    <row r="385" spans="1:8" ht="20.25" customHeight="1" hidden="1">
      <c r="A385" s="3" t="s">
        <v>562</v>
      </c>
      <c r="B385" s="3" t="s">
        <v>426</v>
      </c>
      <c r="C385" s="3" t="s">
        <v>640</v>
      </c>
      <c r="D385" s="3" t="s">
        <v>596</v>
      </c>
      <c r="E385" s="5" t="s">
        <v>597</v>
      </c>
      <c r="F385" s="40">
        <v>0</v>
      </c>
      <c r="G385" s="39">
        <f t="shared" si="6"/>
        <v>0</v>
      </c>
      <c r="H385" s="40">
        <v>0</v>
      </c>
    </row>
    <row r="386" spans="1:8" ht="20.25" customHeight="1">
      <c r="A386" s="3" t="s">
        <v>562</v>
      </c>
      <c r="B386" s="3" t="s">
        <v>426</v>
      </c>
      <c r="C386" s="3" t="s">
        <v>640</v>
      </c>
      <c r="D386" s="3" t="s">
        <v>520</v>
      </c>
      <c r="E386" s="11" t="s">
        <v>535</v>
      </c>
      <c r="F386" s="40">
        <v>150000</v>
      </c>
      <c r="G386" s="39">
        <f t="shared" si="6"/>
        <v>656500</v>
      </c>
      <c r="H386" s="40">
        <f>18000+109500+264500+134500+280000</f>
        <v>806500</v>
      </c>
    </row>
    <row r="387" spans="1:8" ht="39.75" customHeight="1" hidden="1">
      <c r="A387" s="3" t="s">
        <v>562</v>
      </c>
      <c r="B387" s="3" t="s">
        <v>426</v>
      </c>
      <c r="C387" s="3" t="s">
        <v>643</v>
      </c>
      <c r="D387" s="42"/>
      <c r="E387" s="11" t="s">
        <v>242</v>
      </c>
      <c r="F387" s="40">
        <f>F388+F389</f>
        <v>0</v>
      </c>
      <c r="G387" s="39">
        <f t="shared" si="6"/>
        <v>0</v>
      </c>
      <c r="H387" s="40">
        <f>H388+H389</f>
        <v>0</v>
      </c>
    </row>
    <row r="388" spans="1:8" ht="16.5" customHeight="1" hidden="1">
      <c r="A388" s="3" t="s">
        <v>562</v>
      </c>
      <c r="B388" s="3" t="s">
        <v>426</v>
      </c>
      <c r="C388" s="3" t="s">
        <v>643</v>
      </c>
      <c r="D388" s="3" t="s">
        <v>596</v>
      </c>
      <c r="E388" s="11" t="s">
        <v>597</v>
      </c>
      <c r="F388" s="40">
        <v>0</v>
      </c>
      <c r="G388" s="39">
        <f t="shared" si="6"/>
        <v>0</v>
      </c>
      <c r="H388" s="40">
        <v>0</v>
      </c>
    </row>
    <row r="389" spans="1:8" ht="16.5" customHeight="1" hidden="1">
      <c r="A389" s="3" t="s">
        <v>562</v>
      </c>
      <c r="B389" s="3" t="s">
        <v>426</v>
      </c>
      <c r="C389" s="3" t="s">
        <v>643</v>
      </c>
      <c r="D389" s="3" t="s">
        <v>520</v>
      </c>
      <c r="E389" s="11" t="s">
        <v>535</v>
      </c>
      <c r="F389" s="40">
        <v>0</v>
      </c>
      <c r="G389" s="39">
        <f t="shared" si="6"/>
        <v>0</v>
      </c>
      <c r="H389" s="40">
        <v>0</v>
      </c>
    </row>
    <row r="390" spans="1:8" ht="16.5" customHeight="1">
      <c r="A390" s="3" t="s">
        <v>562</v>
      </c>
      <c r="B390" s="3" t="s">
        <v>481</v>
      </c>
      <c r="C390" s="3"/>
      <c r="D390" s="3"/>
      <c r="E390" s="11" t="s">
        <v>742</v>
      </c>
      <c r="F390" s="40">
        <f>F391</f>
        <v>2322000</v>
      </c>
      <c r="G390" s="39">
        <f t="shared" si="6"/>
        <v>0</v>
      </c>
      <c r="H390" s="40">
        <f>H391</f>
        <v>2322000</v>
      </c>
    </row>
    <row r="391" spans="1:8" ht="24.75" customHeight="1">
      <c r="A391" s="3" t="s">
        <v>562</v>
      </c>
      <c r="B391" s="3" t="s">
        <v>481</v>
      </c>
      <c r="C391" s="3" t="s">
        <v>743</v>
      </c>
      <c r="D391" s="3"/>
      <c r="E391" s="11" t="s">
        <v>744</v>
      </c>
      <c r="F391" s="40">
        <f>F392</f>
        <v>2322000</v>
      </c>
      <c r="G391" s="39">
        <f t="shared" si="6"/>
        <v>0</v>
      </c>
      <c r="H391" s="40">
        <f>H392</f>
        <v>2322000</v>
      </c>
    </row>
    <row r="392" spans="1:8" ht="36.75" customHeight="1">
      <c r="A392" s="3" t="s">
        <v>562</v>
      </c>
      <c r="B392" s="3" t="s">
        <v>481</v>
      </c>
      <c r="C392" s="3" t="s">
        <v>743</v>
      </c>
      <c r="D392" s="3" t="s">
        <v>531</v>
      </c>
      <c r="E392" s="11" t="s">
        <v>542</v>
      </c>
      <c r="F392" s="40">
        <v>2322000</v>
      </c>
      <c r="G392" s="39">
        <f t="shared" si="6"/>
        <v>0</v>
      </c>
      <c r="H392" s="40">
        <v>2322000</v>
      </c>
    </row>
    <row r="393" spans="1:8" ht="26.25" customHeight="1" hidden="1">
      <c r="A393" s="1" t="s">
        <v>650</v>
      </c>
      <c r="B393" s="7"/>
      <c r="C393" s="7"/>
      <c r="D393" s="7"/>
      <c r="E393" s="28" t="s">
        <v>651</v>
      </c>
      <c r="F393" s="38">
        <f>F400+F423+F454+F463+F485+F397+F472+F394</f>
        <v>0</v>
      </c>
      <c r="G393" s="38">
        <f t="shared" si="6"/>
        <v>0</v>
      </c>
      <c r="H393" s="38">
        <f>H400+H423+H454+H463+H485+H397+H472+H394</f>
        <v>0</v>
      </c>
    </row>
    <row r="394" spans="1:8" ht="35.25" customHeight="1" hidden="1">
      <c r="A394" s="3" t="s">
        <v>650</v>
      </c>
      <c r="B394" s="3" t="s">
        <v>610</v>
      </c>
      <c r="C394" s="64"/>
      <c r="D394" s="7"/>
      <c r="E394" s="5" t="s">
        <v>611</v>
      </c>
      <c r="F394" s="39">
        <f>F395</f>
        <v>0</v>
      </c>
      <c r="G394" s="39">
        <f t="shared" si="6"/>
        <v>0</v>
      </c>
      <c r="H394" s="39">
        <f>H395</f>
        <v>0</v>
      </c>
    </row>
    <row r="395" spans="1:8" ht="33" customHeight="1" hidden="1">
      <c r="A395" s="3" t="s">
        <v>650</v>
      </c>
      <c r="B395" s="3" t="s">
        <v>610</v>
      </c>
      <c r="C395" s="33">
        <v>2180100</v>
      </c>
      <c r="D395" s="7"/>
      <c r="E395" s="5" t="s">
        <v>613</v>
      </c>
      <c r="F395" s="39">
        <f>F396</f>
        <v>0</v>
      </c>
      <c r="G395" s="39">
        <f t="shared" si="6"/>
        <v>0</v>
      </c>
      <c r="H395" s="39">
        <f>H396</f>
        <v>0</v>
      </c>
    </row>
    <row r="396" spans="1:8" ht="27.75" customHeight="1" hidden="1">
      <c r="A396" s="3" t="s">
        <v>650</v>
      </c>
      <c r="B396" s="3" t="s">
        <v>610</v>
      </c>
      <c r="C396" s="33">
        <v>2180100</v>
      </c>
      <c r="D396" s="3" t="s">
        <v>614</v>
      </c>
      <c r="E396" s="5" t="s">
        <v>615</v>
      </c>
      <c r="F396" s="39"/>
      <c r="G396" s="39">
        <f t="shared" si="6"/>
        <v>0</v>
      </c>
      <c r="H396" s="39"/>
    </row>
    <row r="397" spans="1:8" ht="24" customHeight="1" hidden="1">
      <c r="A397" s="3" t="s">
        <v>650</v>
      </c>
      <c r="B397" s="30" t="s">
        <v>112</v>
      </c>
      <c r="C397" s="33"/>
      <c r="D397" s="2"/>
      <c r="E397" s="31" t="s">
        <v>116</v>
      </c>
      <c r="F397" s="39">
        <f>F398</f>
        <v>0</v>
      </c>
      <c r="G397" s="39">
        <f t="shared" si="6"/>
        <v>0</v>
      </c>
      <c r="H397" s="39">
        <f>H398</f>
        <v>0</v>
      </c>
    </row>
    <row r="398" spans="1:8" ht="18.75" customHeight="1" hidden="1">
      <c r="A398" s="3" t="s">
        <v>650</v>
      </c>
      <c r="B398" s="30" t="s">
        <v>112</v>
      </c>
      <c r="C398" s="30" t="s">
        <v>470</v>
      </c>
      <c r="D398" s="2"/>
      <c r="E398" s="44" t="s">
        <v>471</v>
      </c>
      <c r="F398" s="39">
        <f>F399</f>
        <v>0</v>
      </c>
      <c r="G398" s="39">
        <f t="shared" si="6"/>
        <v>0</v>
      </c>
      <c r="H398" s="39">
        <f>H399</f>
        <v>0</v>
      </c>
    </row>
    <row r="399" spans="1:8" ht="15.75" customHeight="1" hidden="1">
      <c r="A399" s="3" t="s">
        <v>650</v>
      </c>
      <c r="B399" s="30" t="s">
        <v>112</v>
      </c>
      <c r="C399" s="30" t="s">
        <v>470</v>
      </c>
      <c r="D399" s="3" t="s">
        <v>586</v>
      </c>
      <c r="E399" s="31" t="s">
        <v>587</v>
      </c>
      <c r="F399" s="39"/>
      <c r="G399" s="39">
        <f t="shared" si="6"/>
        <v>0</v>
      </c>
      <c r="H399" s="39"/>
    </row>
    <row r="400" spans="1:8" ht="16.5" customHeight="1" hidden="1">
      <c r="A400" s="3" t="s">
        <v>650</v>
      </c>
      <c r="B400" s="3" t="s">
        <v>652</v>
      </c>
      <c r="C400" s="2"/>
      <c r="D400" s="2"/>
      <c r="E400" s="5" t="s">
        <v>653</v>
      </c>
      <c r="F400" s="39">
        <f>F403+F409+F411+F413+F407+F415+F419+F421+F417+F405+F401</f>
        <v>0</v>
      </c>
      <c r="G400" s="39">
        <f t="shared" si="6"/>
        <v>0</v>
      </c>
      <c r="H400" s="39">
        <f>H403+H409+H411+H413+H407+H415+H419+H421+H417+H405+H401</f>
        <v>0</v>
      </c>
    </row>
    <row r="401" spans="1:8" ht="45.75" customHeight="1" hidden="1">
      <c r="A401" s="3" t="s">
        <v>650</v>
      </c>
      <c r="B401" s="3" t="s">
        <v>652</v>
      </c>
      <c r="C401" s="3" t="s">
        <v>24</v>
      </c>
      <c r="D401" s="2"/>
      <c r="E401" s="5" t="s">
        <v>25</v>
      </c>
      <c r="F401" s="39">
        <f>F402</f>
        <v>0</v>
      </c>
      <c r="G401" s="39">
        <f t="shared" si="6"/>
        <v>0</v>
      </c>
      <c r="H401" s="39">
        <f>H402</f>
        <v>0</v>
      </c>
    </row>
    <row r="402" spans="1:8" ht="16.5" customHeight="1" hidden="1">
      <c r="A402" s="3" t="s">
        <v>650</v>
      </c>
      <c r="B402" s="3" t="s">
        <v>652</v>
      </c>
      <c r="C402" s="3" t="s">
        <v>24</v>
      </c>
      <c r="D402" s="3" t="s">
        <v>586</v>
      </c>
      <c r="E402" s="5" t="s">
        <v>587</v>
      </c>
      <c r="F402" s="39"/>
      <c r="G402" s="39">
        <f t="shared" si="6"/>
        <v>0</v>
      </c>
      <c r="H402" s="39"/>
    </row>
    <row r="403" spans="1:8" ht="15.75" customHeight="1" hidden="1">
      <c r="A403" s="3" t="s">
        <v>650</v>
      </c>
      <c r="B403" s="3" t="s">
        <v>652</v>
      </c>
      <c r="C403" s="3" t="s">
        <v>654</v>
      </c>
      <c r="D403" s="2"/>
      <c r="E403" s="5" t="s">
        <v>635</v>
      </c>
      <c r="F403" s="39">
        <f>F404</f>
        <v>0</v>
      </c>
      <c r="G403" s="39">
        <f t="shared" si="6"/>
        <v>0</v>
      </c>
      <c r="H403" s="39">
        <f>H404</f>
        <v>0</v>
      </c>
    </row>
    <row r="404" spans="1:8" ht="15" customHeight="1" hidden="1">
      <c r="A404" s="3" t="s">
        <v>650</v>
      </c>
      <c r="B404" s="3" t="s">
        <v>652</v>
      </c>
      <c r="C404" s="3" t="s">
        <v>654</v>
      </c>
      <c r="D404" s="3" t="s">
        <v>586</v>
      </c>
      <c r="E404" s="5" t="s">
        <v>587</v>
      </c>
      <c r="F404" s="40">
        <v>0</v>
      </c>
      <c r="G404" s="39">
        <f t="shared" si="6"/>
        <v>0</v>
      </c>
      <c r="H404" s="40">
        <v>0</v>
      </c>
    </row>
    <row r="405" spans="1:8" ht="24" customHeight="1" hidden="1">
      <c r="A405" s="3" t="s">
        <v>650</v>
      </c>
      <c r="B405" s="3" t="s">
        <v>652</v>
      </c>
      <c r="C405" s="3" t="s">
        <v>512</v>
      </c>
      <c r="D405" s="3"/>
      <c r="E405" s="31" t="s">
        <v>509</v>
      </c>
      <c r="F405" s="40">
        <f>F406</f>
        <v>0</v>
      </c>
      <c r="G405" s="39">
        <f>H405-F405</f>
        <v>0</v>
      </c>
      <c r="H405" s="40">
        <f>H406</f>
        <v>0</v>
      </c>
    </row>
    <row r="406" spans="1:8" ht="15" customHeight="1" hidden="1">
      <c r="A406" s="3" t="s">
        <v>650</v>
      </c>
      <c r="B406" s="3" t="s">
        <v>652</v>
      </c>
      <c r="C406" s="3" t="s">
        <v>512</v>
      </c>
      <c r="D406" s="3" t="s">
        <v>586</v>
      </c>
      <c r="E406" s="5" t="s">
        <v>587</v>
      </c>
      <c r="F406" s="40"/>
      <c r="G406" s="39">
        <f>H406-F406</f>
        <v>0</v>
      </c>
      <c r="H406" s="40"/>
    </row>
    <row r="407" spans="1:8" ht="25.5" customHeight="1" hidden="1">
      <c r="A407" s="3" t="s">
        <v>650</v>
      </c>
      <c r="B407" s="3" t="s">
        <v>652</v>
      </c>
      <c r="C407" s="3" t="s">
        <v>175</v>
      </c>
      <c r="D407" s="3"/>
      <c r="E407" s="5" t="s">
        <v>176</v>
      </c>
      <c r="F407" s="40">
        <f>F408</f>
        <v>0</v>
      </c>
      <c r="G407" s="39">
        <f t="shared" si="6"/>
        <v>0</v>
      </c>
      <c r="H407" s="40">
        <f>H408</f>
        <v>0</v>
      </c>
    </row>
    <row r="408" spans="1:8" ht="16.5" customHeight="1" hidden="1">
      <c r="A408" s="3" t="s">
        <v>650</v>
      </c>
      <c r="B408" s="3" t="s">
        <v>652</v>
      </c>
      <c r="C408" s="3" t="s">
        <v>175</v>
      </c>
      <c r="D408" s="3" t="s">
        <v>586</v>
      </c>
      <c r="E408" s="5" t="s">
        <v>587</v>
      </c>
      <c r="F408" s="40"/>
      <c r="G408" s="39">
        <f t="shared" si="6"/>
        <v>0</v>
      </c>
      <c r="H408" s="40"/>
    </row>
    <row r="409" spans="1:8" ht="24.75" customHeight="1" hidden="1">
      <c r="A409" s="3" t="s">
        <v>650</v>
      </c>
      <c r="B409" s="3" t="s">
        <v>652</v>
      </c>
      <c r="C409" s="3" t="s">
        <v>655</v>
      </c>
      <c r="D409" s="2"/>
      <c r="E409" s="5" t="s">
        <v>244</v>
      </c>
      <c r="F409" s="41">
        <f>F410</f>
        <v>0</v>
      </c>
      <c r="G409" s="39">
        <f t="shared" si="6"/>
        <v>0</v>
      </c>
      <c r="H409" s="41">
        <f>H410</f>
        <v>0</v>
      </c>
    </row>
    <row r="410" spans="1:8" ht="16.5" customHeight="1" hidden="1">
      <c r="A410" s="3" t="s">
        <v>650</v>
      </c>
      <c r="B410" s="3" t="s">
        <v>652</v>
      </c>
      <c r="C410" s="3" t="s">
        <v>655</v>
      </c>
      <c r="D410" s="3" t="s">
        <v>586</v>
      </c>
      <c r="E410" s="5" t="s">
        <v>587</v>
      </c>
      <c r="F410" s="40">
        <v>0</v>
      </c>
      <c r="G410" s="39">
        <f t="shared" si="6"/>
        <v>0</v>
      </c>
      <c r="H410" s="40">
        <v>0</v>
      </c>
    </row>
    <row r="411" spans="1:8" ht="27" customHeight="1" hidden="1">
      <c r="A411" s="3" t="s">
        <v>650</v>
      </c>
      <c r="B411" s="3" t="s">
        <v>652</v>
      </c>
      <c r="C411" s="3" t="s">
        <v>656</v>
      </c>
      <c r="D411" s="2"/>
      <c r="E411" s="5" t="s">
        <v>245</v>
      </c>
      <c r="F411" s="41">
        <f>F412</f>
        <v>0</v>
      </c>
      <c r="G411" s="39">
        <f t="shared" si="6"/>
        <v>0</v>
      </c>
      <c r="H411" s="41">
        <f>H412</f>
        <v>0</v>
      </c>
    </row>
    <row r="412" spans="1:8" ht="16.5" customHeight="1" hidden="1">
      <c r="A412" s="3" t="s">
        <v>650</v>
      </c>
      <c r="B412" s="3" t="s">
        <v>652</v>
      </c>
      <c r="C412" s="3" t="s">
        <v>656</v>
      </c>
      <c r="D412" s="3" t="s">
        <v>586</v>
      </c>
      <c r="E412" s="5" t="s">
        <v>587</v>
      </c>
      <c r="F412" s="40">
        <v>0</v>
      </c>
      <c r="G412" s="39">
        <f t="shared" si="6"/>
        <v>0</v>
      </c>
      <c r="H412" s="40">
        <v>0</v>
      </c>
    </row>
    <row r="413" spans="1:8" ht="17.25" customHeight="1" hidden="1">
      <c r="A413" s="3" t="s">
        <v>650</v>
      </c>
      <c r="B413" s="3" t="s">
        <v>652</v>
      </c>
      <c r="C413" s="3" t="s">
        <v>657</v>
      </c>
      <c r="D413" s="2"/>
      <c r="E413" s="5" t="s">
        <v>111</v>
      </c>
      <c r="F413" s="41">
        <f>F414</f>
        <v>0</v>
      </c>
      <c r="G413" s="39">
        <f t="shared" si="6"/>
        <v>0</v>
      </c>
      <c r="H413" s="41">
        <f>H414</f>
        <v>0</v>
      </c>
    </row>
    <row r="414" spans="1:8" ht="16.5" customHeight="1" hidden="1">
      <c r="A414" s="3" t="s">
        <v>650</v>
      </c>
      <c r="B414" s="3" t="s">
        <v>652</v>
      </c>
      <c r="C414" s="3" t="s">
        <v>657</v>
      </c>
      <c r="D414" s="3" t="s">
        <v>586</v>
      </c>
      <c r="E414" s="5" t="s">
        <v>587</v>
      </c>
      <c r="F414" s="40">
        <v>0</v>
      </c>
      <c r="G414" s="39">
        <f t="shared" si="6"/>
        <v>0</v>
      </c>
      <c r="H414" s="40">
        <v>0</v>
      </c>
    </row>
    <row r="415" spans="1:8" ht="23.25" customHeight="1" hidden="1">
      <c r="A415" s="29" t="s">
        <v>650</v>
      </c>
      <c r="B415" s="30" t="s">
        <v>652</v>
      </c>
      <c r="C415" s="30" t="s">
        <v>120</v>
      </c>
      <c r="D415" s="2"/>
      <c r="E415" s="31" t="s">
        <v>121</v>
      </c>
      <c r="F415" s="40">
        <f>F416</f>
        <v>0</v>
      </c>
      <c r="G415" s="39">
        <f t="shared" si="6"/>
        <v>0</v>
      </c>
      <c r="H415" s="40">
        <f>H416</f>
        <v>0</v>
      </c>
    </row>
    <row r="416" spans="1:8" ht="16.5" customHeight="1" hidden="1">
      <c r="A416" s="29" t="s">
        <v>650</v>
      </c>
      <c r="B416" s="30" t="s">
        <v>652</v>
      </c>
      <c r="C416" s="30" t="s">
        <v>120</v>
      </c>
      <c r="D416" s="3" t="s">
        <v>586</v>
      </c>
      <c r="E416" s="31" t="s">
        <v>587</v>
      </c>
      <c r="F416" s="40">
        <v>0</v>
      </c>
      <c r="G416" s="39">
        <f t="shared" si="6"/>
        <v>0</v>
      </c>
      <c r="H416" s="40">
        <v>0</v>
      </c>
    </row>
    <row r="417" spans="1:8" ht="27" customHeight="1" hidden="1">
      <c r="A417" s="29" t="s">
        <v>650</v>
      </c>
      <c r="B417" s="30" t="s">
        <v>652</v>
      </c>
      <c r="C417" s="30" t="s">
        <v>513</v>
      </c>
      <c r="D417" s="3"/>
      <c r="E417" s="31" t="s">
        <v>511</v>
      </c>
      <c r="F417" s="40">
        <f>F418</f>
        <v>0</v>
      </c>
      <c r="G417" s="39">
        <f>H417-F417</f>
        <v>0</v>
      </c>
      <c r="H417" s="40">
        <f>H418</f>
        <v>0</v>
      </c>
    </row>
    <row r="418" spans="1:8" ht="16.5" customHeight="1" hidden="1">
      <c r="A418" s="29" t="s">
        <v>650</v>
      </c>
      <c r="B418" s="30" t="s">
        <v>652</v>
      </c>
      <c r="C418" s="30" t="s">
        <v>513</v>
      </c>
      <c r="D418" s="3" t="s">
        <v>586</v>
      </c>
      <c r="E418" s="5" t="s">
        <v>587</v>
      </c>
      <c r="F418" s="40">
        <v>0</v>
      </c>
      <c r="G418" s="39">
        <f>H418-F418</f>
        <v>0</v>
      </c>
      <c r="H418" s="40">
        <v>0</v>
      </c>
    </row>
    <row r="419" spans="1:8" ht="25.5" customHeight="1" hidden="1">
      <c r="A419" s="29" t="s">
        <v>650</v>
      </c>
      <c r="B419" s="30" t="s">
        <v>652</v>
      </c>
      <c r="C419" s="30" t="s">
        <v>177</v>
      </c>
      <c r="D419" s="3"/>
      <c r="E419" s="5" t="s">
        <v>246</v>
      </c>
      <c r="F419" s="40">
        <f>F420</f>
        <v>0</v>
      </c>
      <c r="G419" s="39">
        <f t="shared" si="6"/>
        <v>0</v>
      </c>
      <c r="H419" s="40">
        <f>H420</f>
        <v>0</v>
      </c>
    </row>
    <row r="420" spans="1:8" ht="16.5" customHeight="1" hidden="1">
      <c r="A420" s="29" t="s">
        <v>650</v>
      </c>
      <c r="B420" s="30" t="s">
        <v>652</v>
      </c>
      <c r="C420" s="30" t="s">
        <v>177</v>
      </c>
      <c r="D420" s="3" t="s">
        <v>586</v>
      </c>
      <c r="E420" s="5" t="s">
        <v>587</v>
      </c>
      <c r="F420" s="40"/>
      <c r="G420" s="39">
        <f t="shared" si="6"/>
        <v>0</v>
      </c>
      <c r="H420" s="40"/>
    </row>
    <row r="421" spans="1:8" ht="18.75" customHeight="1" hidden="1">
      <c r="A421" s="29" t="s">
        <v>650</v>
      </c>
      <c r="B421" s="30" t="s">
        <v>652</v>
      </c>
      <c r="C421" s="30" t="s">
        <v>122</v>
      </c>
      <c r="D421" s="2"/>
      <c r="E421" s="31" t="s">
        <v>123</v>
      </c>
      <c r="F421" s="40">
        <f>F422</f>
        <v>0</v>
      </c>
      <c r="G421" s="39">
        <f t="shared" si="6"/>
        <v>0</v>
      </c>
      <c r="H421" s="40">
        <f>H422</f>
        <v>0</v>
      </c>
    </row>
    <row r="422" spans="1:8" ht="16.5" customHeight="1" hidden="1">
      <c r="A422" s="29" t="s">
        <v>650</v>
      </c>
      <c r="B422" s="30" t="s">
        <v>652</v>
      </c>
      <c r="C422" s="30" t="s">
        <v>122</v>
      </c>
      <c r="D422" s="3" t="s">
        <v>586</v>
      </c>
      <c r="E422" s="31" t="s">
        <v>587</v>
      </c>
      <c r="F422" s="40">
        <v>0</v>
      </c>
      <c r="G422" s="39">
        <f t="shared" si="6"/>
        <v>0</v>
      </c>
      <c r="H422" s="40">
        <v>0</v>
      </c>
    </row>
    <row r="423" spans="1:8" ht="16.5" customHeight="1" hidden="1">
      <c r="A423" s="3" t="s">
        <v>650</v>
      </c>
      <c r="B423" s="3" t="s">
        <v>660</v>
      </c>
      <c r="C423" s="2"/>
      <c r="D423" s="2"/>
      <c r="E423" s="5" t="s">
        <v>661</v>
      </c>
      <c r="F423" s="39">
        <f>F424+F426+F428+F430+F436+F438+F440+F446+F452+F432+F434+F444+F450+F442+F448</f>
        <v>0</v>
      </c>
      <c r="G423" s="39">
        <f t="shared" si="6"/>
        <v>0</v>
      </c>
      <c r="H423" s="39">
        <f>H424+H426+H428+H430+H436+H438+H440+H446+H452+H432+H434+H444+H450+H442+H448</f>
        <v>0</v>
      </c>
    </row>
    <row r="424" spans="1:8" ht="19.5" customHeight="1" hidden="1">
      <c r="A424" s="3" t="s">
        <v>650</v>
      </c>
      <c r="B424" s="3" t="s">
        <v>660</v>
      </c>
      <c r="C424" s="3" t="s">
        <v>654</v>
      </c>
      <c r="D424" s="2"/>
      <c r="E424" s="5" t="s">
        <v>635</v>
      </c>
      <c r="F424" s="39">
        <f>F425</f>
        <v>0</v>
      </c>
      <c r="G424" s="39">
        <f t="shared" si="6"/>
        <v>0</v>
      </c>
      <c r="H424" s="39">
        <f>H425</f>
        <v>0</v>
      </c>
    </row>
    <row r="425" spans="1:8" ht="17.25" customHeight="1" hidden="1">
      <c r="A425" s="3" t="s">
        <v>650</v>
      </c>
      <c r="B425" s="3" t="s">
        <v>660</v>
      </c>
      <c r="C425" s="3" t="s">
        <v>654</v>
      </c>
      <c r="D425" s="3" t="s">
        <v>586</v>
      </c>
      <c r="E425" s="5" t="s">
        <v>587</v>
      </c>
      <c r="F425" s="40">
        <v>0</v>
      </c>
      <c r="G425" s="39">
        <f t="shared" si="6"/>
        <v>0</v>
      </c>
      <c r="H425" s="40">
        <v>0</v>
      </c>
    </row>
    <row r="426" spans="1:8" ht="24" customHeight="1" hidden="1">
      <c r="A426" s="3" t="s">
        <v>650</v>
      </c>
      <c r="B426" s="3" t="s">
        <v>660</v>
      </c>
      <c r="C426" s="3" t="s">
        <v>655</v>
      </c>
      <c r="D426" s="2"/>
      <c r="E426" s="5" t="s">
        <v>244</v>
      </c>
      <c r="F426" s="41">
        <f>F427</f>
        <v>0</v>
      </c>
      <c r="G426" s="39">
        <f t="shared" si="6"/>
        <v>0</v>
      </c>
      <c r="H426" s="41">
        <f>H427</f>
        <v>0</v>
      </c>
    </row>
    <row r="427" spans="1:8" ht="17.25" customHeight="1" hidden="1">
      <c r="A427" s="3" t="s">
        <v>650</v>
      </c>
      <c r="B427" s="3" t="s">
        <v>660</v>
      </c>
      <c r="C427" s="3" t="s">
        <v>655</v>
      </c>
      <c r="D427" s="3" t="s">
        <v>586</v>
      </c>
      <c r="E427" s="5" t="s">
        <v>587</v>
      </c>
      <c r="F427" s="40">
        <v>0</v>
      </c>
      <c r="G427" s="39">
        <f t="shared" si="6"/>
        <v>0</v>
      </c>
      <c r="H427" s="40">
        <v>0</v>
      </c>
    </row>
    <row r="428" spans="1:8" ht="16.5" customHeight="1" hidden="1">
      <c r="A428" s="3" t="s">
        <v>650</v>
      </c>
      <c r="B428" s="3" t="s">
        <v>660</v>
      </c>
      <c r="C428" s="3" t="s">
        <v>657</v>
      </c>
      <c r="D428" s="2"/>
      <c r="E428" s="5" t="s">
        <v>111</v>
      </c>
      <c r="F428" s="41">
        <f>F429</f>
        <v>0</v>
      </c>
      <c r="G428" s="39">
        <f t="shared" si="6"/>
        <v>0</v>
      </c>
      <c r="H428" s="41">
        <f>H429</f>
        <v>0</v>
      </c>
    </row>
    <row r="429" spans="1:8" ht="16.5" customHeight="1" hidden="1">
      <c r="A429" s="3" t="s">
        <v>650</v>
      </c>
      <c r="B429" s="3" t="s">
        <v>660</v>
      </c>
      <c r="C429" s="3" t="s">
        <v>657</v>
      </c>
      <c r="D429" s="3" t="s">
        <v>586</v>
      </c>
      <c r="E429" s="5" t="s">
        <v>587</v>
      </c>
      <c r="F429" s="40"/>
      <c r="G429" s="39">
        <f t="shared" si="6"/>
        <v>0</v>
      </c>
      <c r="H429" s="40"/>
    </row>
    <row r="430" spans="1:8" ht="25.5" customHeight="1" hidden="1">
      <c r="A430" s="3" t="s">
        <v>650</v>
      </c>
      <c r="B430" s="3" t="s">
        <v>660</v>
      </c>
      <c r="C430" s="3" t="s">
        <v>659</v>
      </c>
      <c r="D430" s="2"/>
      <c r="E430" s="5" t="s">
        <v>240</v>
      </c>
      <c r="F430" s="41">
        <f>F431</f>
        <v>0</v>
      </c>
      <c r="G430" s="39">
        <f t="shared" si="6"/>
        <v>0</v>
      </c>
      <c r="H430" s="41">
        <f>H431</f>
        <v>0</v>
      </c>
    </row>
    <row r="431" spans="1:8" ht="16.5" customHeight="1" hidden="1">
      <c r="A431" s="3" t="s">
        <v>650</v>
      </c>
      <c r="B431" s="3" t="s">
        <v>660</v>
      </c>
      <c r="C431" s="3" t="s">
        <v>659</v>
      </c>
      <c r="D431" s="3" t="s">
        <v>586</v>
      </c>
      <c r="E431" s="5" t="s">
        <v>587</v>
      </c>
      <c r="F431" s="40"/>
      <c r="G431" s="39">
        <f t="shared" si="6"/>
        <v>0</v>
      </c>
      <c r="H431" s="40"/>
    </row>
    <row r="432" spans="1:8" ht="23.25" customHeight="1" hidden="1">
      <c r="A432" s="29" t="s">
        <v>650</v>
      </c>
      <c r="B432" s="30" t="s">
        <v>660</v>
      </c>
      <c r="C432" s="30" t="s">
        <v>120</v>
      </c>
      <c r="D432" s="2"/>
      <c r="E432" s="31" t="s">
        <v>121</v>
      </c>
      <c r="F432" s="40">
        <f>F433</f>
        <v>0</v>
      </c>
      <c r="G432" s="39">
        <f t="shared" si="6"/>
        <v>0</v>
      </c>
      <c r="H432" s="40">
        <f>H433</f>
        <v>0</v>
      </c>
    </row>
    <row r="433" spans="1:8" ht="16.5" customHeight="1" hidden="1">
      <c r="A433" s="29" t="s">
        <v>650</v>
      </c>
      <c r="B433" s="30" t="s">
        <v>660</v>
      </c>
      <c r="C433" s="30" t="s">
        <v>120</v>
      </c>
      <c r="D433" s="3" t="s">
        <v>586</v>
      </c>
      <c r="E433" s="31" t="s">
        <v>587</v>
      </c>
      <c r="F433" s="40">
        <v>0</v>
      </c>
      <c r="G433" s="39">
        <f t="shared" si="6"/>
        <v>0</v>
      </c>
      <c r="H433" s="40">
        <v>0</v>
      </c>
    </row>
    <row r="434" spans="1:8" ht="18" customHeight="1" hidden="1">
      <c r="A434" s="29" t="s">
        <v>650</v>
      </c>
      <c r="B434" s="30" t="s">
        <v>660</v>
      </c>
      <c r="C434" s="30" t="s">
        <v>122</v>
      </c>
      <c r="D434" s="2"/>
      <c r="E434" s="31" t="s">
        <v>123</v>
      </c>
      <c r="F434" s="40">
        <f>F435</f>
        <v>0</v>
      </c>
      <c r="G434" s="39">
        <f t="shared" si="6"/>
        <v>0</v>
      </c>
      <c r="H434" s="40">
        <f>H435</f>
        <v>0</v>
      </c>
    </row>
    <row r="435" spans="1:8" ht="16.5" customHeight="1" hidden="1">
      <c r="A435" s="29" t="s">
        <v>650</v>
      </c>
      <c r="B435" s="30" t="s">
        <v>660</v>
      </c>
      <c r="C435" s="30" t="s">
        <v>122</v>
      </c>
      <c r="D435" s="3" t="s">
        <v>586</v>
      </c>
      <c r="E435" s="31" t="s">
        <v>587</v>
      </c>
      <c r="F435" s="40">
        <v>0</v>
      </c>
      <c r="G435" s="39">
        <f t="shared" si="6"/>
        <v>0</v>
      </c>
      <c r="H435" s="40">
        <v>0</v>
      </c>
    </row>
    <row r="436" spans="1:8" ht="17.25" customHeight="1" hidden="1">
      <c r="A436" s="3" t="s">
        <v>650</v>
      </c>
      <c r="B436" s="3" t="s">
        <v>660</v>
      </c>
      <c r="C436" s="3" t="s">
        <v>662</v>
      </c>
      <c r="D436" s="2"/>
      <c r="E436" s="5" t="s">
        <v>635</v>
      </c>
      <c r="F436" s="41">
        <f>F437</f>
        <v>0</v>
      </c>
      <c r="G436" s="39">
        <f t="shared" si="6"/>
        <v>0</v>
      </c>
      <c r="H436" s="41">
        <f>H437</f>
        <v>0</v>
      </c>
    </row>
    <row r="437" spans="1:8" ht="16.5" customHeight="1" hidden="1">
      <c r="A437" s="3" t="s">
        <v>650</v>
      </c>
      <c r="B437" s="3" t="s">
        <v>660</v>
      </c>
      <c r="C437" s="3" t="s">
        <v>662</v>
      </c>
      <c r="D437" s="3" t="s">
        <v>586</v>
      </c>
      <c r="E437" s="5" t="s">
        <v>587</v>
      </c>
      <c r="F437" s="40">
        <v>0</v>
      </c>
      <c r="G437" s="39">
        <f t="shared" si="6"/>
        <v>0</v>
      </c>
      <c r="H437" s="40">
        <v>0</v>
      </c>
    </row>
    <row r="438" spans="1:8" ht="23.25" customHeight="1" hidden="1">
      <c r="A438" s="3" t="s">
        <v>650</v>
      </c>
      <c r="B438" s="3" t="s">
        <v>660</v>
      </c>
      <c r="C438" s="3" t="s">
        <v>663</v>
      </c>
      <c r="D438" s="2"/>
      <c r="E438" s="5" t="s">
        <v>244</v>
      </c>
      <c r="F438" s="41">
        <f>F439</f>
        <v>0</v>
      </c>
      <c r="G438" s="39">
        <f t="shared" si="6"/>
        <v>0</v>
      </c>
      <c r="H438" s="41">
        <f>H439</f>
        <v>0</v>
      </c>
    </row>
    <row r="439" spans="1:8" ht="16.5" customHeight="1" hidden="1">
      <c r="A439" s="3" t="s">
        <v>650</v>
      </c>
      <c r="B439" s="3" t="s">
        <v>660</v>
      </c>
      <c r="C439" s="3" t="s">
        <v>663</v>
      </c>
      <c r="D439" s="3" t="s">
        <v>586</v>
      </c>
      <c r="E439" s="5" t="s">
        <v>587</v>
      </c>
      <c r="F439" s="40">
        <v>0</v>
      </c>
      <c r="G439" s="39">
        <f t="shared" si="6"/>
        <v>0</v>
      </c>
      <c r="H439" s="40">
        <v>0</v>
      </c>
    </row>
    <row r="440" spans="1:8" ht="15.75" customHeight="1" hidden="1">
      <c r="A440" s="3" t="s">
        <v>650</v>
      </c>
      <c r="B440" s="3" t="s">
        <v>660</v>
      </c>
      <c r="C440" s="3" t="s">
        <v>664</v>
      </c>
      <c r="D440" s="2"/>
      <c r="E440" s="5" t="s">
        <v>92</v>
      </c>
      <c r="F440" s="41">
        <f>F441</f>
        <v>0</v>
      </c>
      <c r="G440" s="39">
        <f t="shared" si="6"/>
        <v>0</v>
      </c>
      <c r="H440" s="41">
        <f>H441</f>
        <v>0</v>
      </c>
    </row>
    <row r="441" spans="1:8" ht="16.5" customHeight="1" hidden="1">
      <c r="A441" s="3" t="s">
        <v>650</v>
      </c>
      <c r="B441" s="3" t="s">
        <v>660</v>
      </c>
      <c r="C441" s="3" t="s">
        <v>664</v>
      </c>
      <c r="D441" s="3" t="s">
        <v>586</v>
      </c>
      <c r="E441" s="5" t="s">
        <v>587</v>
      </c>
      <c r="F441" s="40">
        <v>0</v>
      </c>
      <c r="G441" s="39">
        <f t="shared" si="6"/>
        <v>0</v>
      </c>
      <c r="H441" s="40">
        <v>0</v>
      </c>
    </row>
    <row r="442" spans="1:8" ht="24.75" customHeight="1" hidden="1">
      <c r="A442" s="3" t="s">
        <v>650</v>
      </c>
      <c r="B442" s="3" t="s">
        <v>660</v>
      </c>
      <c r="C442" s="30" t="s">
        <v>178</v>
      </c>
      <c r="D442" s="3"/>
      <c r="E442" s="5" t="s">
        <v>179</v>
      </c>
      <c r="F442" s="40">
        <f>F443</f>
        <v>0</v>
      </c>
      <c r="G442" s="39">
        <f t="shared" si="6"/>
        <v>0</v>
      </c>
      <c r="H442" s="40">
        <f>H443</f>
        <v>0</v>
      </c>
    </row>
    <row r="443" spans="1:8" ht="16.5" customHeight="1" hidden="1">
      <c r="A443" s="3" t="s">
        <v>650</v>
      </c>
      <c r="B443" s="3" t="s">
        <v>660</v>
      </c>
      <c r="C443" s="30" t="s">
        <v>178</v>
      </c>
      <c r="D443" s="3" t="s">
        <v>586</v>
      </c>
      <c r="E443" s="5" t="s">
        <v>587</v>
      </c>
      <c r="F443" s="40"/>
      <c r="G443" s="39">
        <f t="shared" si="6"/>
        <v>0</v>
      </c>
      <c r="H443" s="40"/>
    </row>
    <row r="444" spans="1:8" ht="23.25" customHeight="1" hidden="1">
      <c r="A444" s="29" t="s">
        <v>650</v>
      </c>
      <c r="B444" s="30" t="s">
        <v>660</v>
      </c>
      <c r="C444" s="30" t="s">
        <v>101</v>
      </c>
      <c r="D444" s="2"/>
      <c r="E444" s="5" t="s">
        <v>244</v>
      </c>
      <c r="F444" s="40">
        <f>F445</f>
        <v>0</v>
      </c>
      <c r="G444" s="39">
        <f t="shared" si="6"/>
        <v>0</v>
      </c>
      <c r="H444" s="40">
        <f>H445</f>
        <v>0</v>
      </c>
    </row>
    <row r="445" spans="1:8" ht="16.5" customHeight="1" hidden="1">
      <c r="A445" s="29" t="s">
        <v>650</v>
      </c>
      <c r="B445" s="30" t="s">
        <v>660</v>
      </c>
      <c r="C445" s="30" t="s">
        <v>101</v>
      </c>
      <c r="D445" s="3" t="s">
        <v>586</v>
      </c>
      <c r="E445" s="31" t="s">
        <v>587</v>
      </c>
      <c r="F445" s="40">
        <v>0</v>
      </c>
      <c r="G445" s="39">
        <f t="shared" si="6"/>
        <v>0</v>
      </c>
      <c r="H445" s="40">
        <v>0</v>
      </c>
    </row>
    <row r="446" spans="1:8" ht="24" customHeight="1" hidden="1">
      <c r="A446" s="3" t="s">
        <v>650</v>
      </c>
      <c r="B446" s="3" t="s">
        <v>660</v>
      </c>
      <c r="C446" s="3" t="s">
        <v>665</v>
      </c>
      <c r="D446" s="2"/>
      <c r="E446" s="5" t="s">
        <v>658</v>
      </c>
      <c r="F446" s="41">
        <f>F447</f>
        <v>0</v>
      </c>
      <c r="G446" s="39">
        <f t="shared" si="6"/>
        <v>0</v>
      </c>
      <c r="H446" s="41">
        <f>H447</f>
        <v>0</v>
      </c>
    </row>
    <row r="447" spans="1:8" ht="16.5" customHeight="1" hidden="1">
      <c r="A447" s="3" t="s">
        <v>650</v>
      </c>
      <c r="B447" s="3" t="s">
        <v>660</v>
      </c>
      <c r="C447" s="3" t="s">
        <v>665</v>
      </c>
      <c r="D447" s="3" t="s">
        <v>586</v>
      </c>
      <c r="E447" s="5" t="s">
        <v>587</v>
      </c>
      <c r="F447" s="40">
        <v>0</v>
      </c>
      <c r="G447" s="39">
        <f t="shared" si="6"/>
        <v>0</v>
      </c>
      <c r="H447" s="40">
        <v>0</v>
      </c>
    </row>
    <row r="448" spans="1:8" ht="24.75" customHeight="1" hidden="1">
      <c r="A448" s="3" t="s">
        <v>650</v>
      </c>
      <c r="B448" s="3" t="s">
        <v>660</v>
      </c>
      <c r="C448" s="30" t="s">
        <v>180</v>
      </c>
      <c r="D448" s="3"/>
      <c r="E448" s="5" t="s">
        <v>247</v>
      </c>
      <c r="F448" s="40">
        <f>F449</f>
        <v>0</v>
      </c>
      <c r="G448" s="39">
        <f t="shared" si="6"/>
        <v>0</v>
      </c>
      <c r="H448" s="40">
        <f>H449</f>
        <v>0</v>
      </c>
    </row>
    <row r="449" spans="1:8" ht="16.5" customHeight="1" hidden="1">
      <c r="A449" s="3" t="s">
        <v>650</v>
      </c>
      <c r="B449" s="3" t="s">
        <v>660</v>
      </c>
      <c r="C449" s="30" t="s">
        <v>180</v>
      </c>
      <c r="D449" s="3" t="s">
        <v>586</v>
      </c>
      <c r="E449" s="5" t="s">
        <v>587</v>
      </c>
      <c r="F449" s="40"/>
      <c r="G449" s="39">
        <f t="shared" si="6"/>
        <v>0</v>
      </c>
      <c r="H449" s="40"/>
    </row>
    <row r="450" spans="1:8" ht="26.25" customHeight="1" hidden="1">
      <c r="A450" s="29" t="s">
        <v>650</v>
      </c>
      <c r="B450" s="30" t="s">
        <v>660</v>
      </c>
      <c r="C450" s="30" t="s">
        <v>124</v>
      </c>
      <c r="D450" s="2"/>
      <c r="E450" s="31" t="s">
        <v>125</v>
      </c>
      <c r="F450" s="40">
        <f>F451</f>
        <v>0</v>
      </c>
      <c r="G450" s="39">
        <f t="shared" si="6"/>
        <v>0</v>
      </c>
      <c r="H450" s="40">
        <f>H451</f>
        <v>0</v>
      </c>
    </row>
    <row r="451" spans="1:8" ht="16.5" customHeight="1" hidden="1">
      <c r="A451" s="29" t="s">
        <v>650</v>
      </c>
      <c r="B451" s="30" t="s">
        <v>660</v>
      </c>
      <c r="C451" s="30" t="s">
        <v>124</v>
      </c>
      <c r="D451" s="3" t="s">
        <v>586</v>
      </c>
      <c r="E451" s="31" t="s">
        <v>587</v>
      </c>
      <c r="F451" s="40">
        <v>0</v>
      </c>
      <c r="G451" s="39">
        <f t="shared" si="6"/>
        <v>0</v>
      </c>
      <c r="H451" s="40">
        <v>0</v>
      </c>
    </row>
    <row r="452" spans="1:8" ht="37.5" customHeight="1" hidden="1">
      <c r="A452" s="3" t="s">
        <v>650</v>
      </c>
      <c r="B452" s="3" t="s">
        <v>660</v>
      </c>
      <c r="C452" s="3" t="s">
        <v>666</v>
      </c>
      <c r="D452" s="2"/>
      <c r="E452" s="5" t="s">
        <v>667</v>
      </c>
      <c r="F452" s="41">
        <f>F453</f>
        <v>0</v>
      </c>
      <c r="G452" s="39">
        <f t="shared" si="6"/>
        <v>0</v>
      </c>
      <c r="H452" s="41">
        <f>H453</f>
        <v>0</v>
      </c>
    </row>
    <row r="453" spans="1:8" ht="16.5" customHeight="1" hidden="1">
      <c r="A453" s="3" t="s">
        <v>650</v>
      </c>
      <c r="B453" s="3" t="s">
        <v>660</v>
      </c>
      <c r="C453" s="3" t="s">
        <v>666</v>
      </c>
      <c r="D453" s="3" t="s">
        <v>586</v>
      </c>
      <c r="E453" s="5" t="s">
        <v>587</v>
      </c>
      <c r="F453" s="40">
        <v>0</v>
      </c>
      <c r="G453" s="39">
        <f aca="true" t="shared" si="7" ref="G453:G555">H453-F453</f>
        <v>0</v>
      </c>
      <c r="H453" s="40">
        <v>0</v>
      </c>
    </row>
    <row r="454" spans="1:8" ht="20.25" customHeight="1" hidden="1">
      <c r="A454" s="3" t="s">
        <v>650</v>
      </c>
      <c r="B454" s="3" t="s">
        <v>668</v>
      </c>
      <c r="C454" s="2"/>
      <c r="D454" s="2"/>
      <c r="E454" s="5" t="s">
        <v>669</v>
      </c>
      <c r="F454" s="39">
        <f>F455+F457+F459+F461</f>
        <v>0</v>
      </c>
      <c r="G454" s="39">
        <f t="shared" si="7"/>
        <v>0</v>
      </c>
      <c r="H454" s="39">
        <f>H455+H457+H459+H461</f>
        <v>0</v>
      </c>
    </row>
    <row r="455" spans="1:8" ht="16.5" customHeight="1" hidden="1">
      <c r="A455" s="3" t="s">
        <v>650</v>
      </c>
      <c r="B455" s="3" t="s">
        <v>668</v>
      </c>
      <c r="C455" s="3" t="s">
        <v>654</v>
      </c>
      <c r="D455" s="2"/>
      <c r="E455" s="5" t="s">
        <v>635</v>
      </c>
      <c r="F455" s="39">
        <f>F456</f>
        <v>0</v>
      </c>
      <c r="G455" s="39">
        <f t="shared" si="7"/>
        <v>0</v>
      </c>
      <c r="H455" s="39">
        <f>H456</f>
        <v>0</v>
      </c>
    </row>
    <row r="456" spans="1:8" ht="16.5" customHeight="1" hidden="1">
      <c r="A456" s="3" t="s">
        <v>650</v>
      </c>
      <c r="B456" s="3" t="s">
        <v>668</v>
      </c>
      <c r="C456" s="3" t="s">
        <v>654</v>
      </c>
      <c r="D456" s="3" t="s">
        <v>586</v>
      </c>
      <c r="E456" s="5" t="s">
        <v>587</v>
      </c>
      <c r="F456" s="40">
        <v>0</v>
      </c>
      <c r="G456" s="39">
        <f t="shared" si="7"/>
        <v>0</v>
      </c>
      <c r="H456" s="40">
        <v>0</v>
      </c>
    </row>
    <row r="457" spans="1:8" ht="25.5" customHeight="1" hidden="1">
      <c r="A457" s="3" t="s">
        <v>650</v>
      </c>
      <c r="B457" s="3" t="s">
        <v>668</v>
      </c>
      <c r="C457" s="3" t="s">
        <v>655</v>
      </c>
      <c r="D457" s="2"/>
      <c r="E457" s="5" t="s">
        <v>244</v>
      </c>
      <c r="F457" s="41">
        <f>F458</f>
        <v>0</v>
      </c>
      <c r="G457" s="39">
        <f t="shared" si="7"/>
        <v>0</v>
      </c>
      <c r="H457" s="41">
        <f>H458</f>
        <v>0</v>
      </c>
    </row>
    <row r="458" spans="1:8" ht="16.5" customHeight="1" hidden="1">
      <c r="A458" s="3" t="s">
        <v>650</v>
      </c>
      <c r="B458" s="3" t="s">
        <v>668</v>
      </c>
      <c r="C458" s="3" t="s">
        <v>655</v>
      </c>
      <c r="D458" s="3" t="s">
        <v>586</v>
      </c>
      <c r="E458" s="5" t="s">
        <v>587</v>
      </c>
      <c r="F458" s="40">
        <v>0</v>
      </c>
      <c r="G458" s="39">
        <f t="shared" si="7"/>
        <v>0</v>
      </c>
      <c r="H458" s="40">
        <v>0</v>
      </c>
    </row>
    <row r="459" spans="1:8" ht="24" customHeight="1" hidden="1">
      <c r="A459" s="3" t="s">
        <v>650</v>
      </c>
      <c r="B459" s="3" t="s">
        <v>668</v>
      </c>
      <c r="C459" s="3" t="s">
        <v>656</v>
      </c>
      <c r="D459" s="2"/>
      <c r="E459" s="5" t="s">
        <v>245</v>
      </c>
      <c r="F459" s="41">
        <f>F460</f>
        <v>0</v>
      </c>
      <c r="G459" s="39">
        <f t="shared" si="7"/>
        <v>0</v>
      </c>
      <c r="H459" s="41">
        <f>H460</f>
        <v>0</v>
      </c>
    </row>
    <row r="460" spans="1:8" ht="16.5" customHeight="1" hidden="1">
      <c r="A460" s="3" t="s">
        <v>650</v>
      </c>
      <c r="B460" s="3" t="s">
        <v>668</v>
      </c>
      <c r="C460" s="3" t="s">
        <v>656</v>
      </c>
      <c r="D460" s="3" t="s">
        <v>586</v>
      </c>
      <c r="E460" s="5" t="s">
        <v>587</v>
      </c>
      <c r="F460" s="40">
        <v>0</v>
      </c>
      <c r="G460" s="39">
        <f t="shared" si="7"/>
        <v>0</v>
      </c>
      <c r="H460" s="40">
        <v>0</v>
      </c>
    </row>
    <row r="461" spans="1:8" ht="24.75" customHeight="1" hidden="1">
      <c r="A461" s="29" t="s">
        <v>650</v>
      </c>
      <c r="B461" s="30" t="s">
        <v>668</v>
      </c>
      <c r="C461" s="30" t="s">
        <v>120</v>
      </c>
      <c r="D461" s="2"/>
      <c r="E461" s="31" t="s">
        <v>121</v>
      </c>
      <c r="F461" s="40">
        <f>F462</f>
        <v>0</v>
      </c>
      <c r="G461" s="39">
        <f t="shared" si="7"/>
        <v>0</v>
      </c>
      <c r="H461" s="40">
        <f>H462</f>
        <v>0</v>
      </c>
    </row>
    <row r="462" spans="1:8" ht="16.5" customHeight="1" hidden="1">
      <c r="A462" s="29" t="s">
        <v>650</v>
      </c>
      <c r="B462" s="30" t="s">
        <v>668</v>
      </c>
      <c r="C462" s="30" t="s">
        <v>120</v>
      </c>
      <c r="D462" s="3" t="s">
        <v>586</v>
      </c>
      <c r="E462" s="31" t="s">
        <v>587</v>
      </c>
      <c r="F462" s="40">
        <v>0</v>
      </c>
      <c r="G462" s="39">
        <f t="shared" si="7"/>
        <v>0</v>
      </c>
      <c r="H462" s="40">
        <v>0</v>
      </c>
    </row>
    <row r="463" spans="1:8" ht="15" customHeight="1" hidden="1">
      <c r="A463" s="3" t="s">
        <v>650</v>
      </c>
      <c r="B463" s="3" t="s">
        <v>670</v>
      </c>
      <c r="C463" s="2"/>
      <c r="D463" s="2"/>
      <c r="E463" s="5" t="s">
        <v>671</v>
      </c>
      <c r="F463" s="39">
        <f>F464+F466+F468+F470</f>
        <v>0</v>
      </c>
      <c r="G463" s="39">
        <f t="shared" si="7"/>
        <v>0</v>
      </c>
      <c r="H463" s="39">
        <f>H464+H466+H468+H470</f>
        <v>0</v>
      </c>
    </row>
    <row r="464" spans="1:8" ht="18.75" customHeight="1" hidden="1">
      <c r="A464" s="3" t="s">
        <v>650</v>
      </c>
      <c r="B464" s="3" t="s">
        <v>670</v>
      </c>
      <c r="C464" s="3" t="s">
        <v>654</v>
      </c>
      <c r="D464" s="2"/>
      <c r="E464" s="5" t="s">
        <v>635</v>
      </c>
      <c r="F464" s="39">
        <f>F465</f>
        <v>0</v>
      </c>
      <c r="G464" s="39">
        <f t="shared" si="7"/>
        <v>0</v>
      </c>
      <c r="H464" s="39">
        <f>H465</f>
        <v>0</v>
      </c>
    </row>
    <row r="465" spans="1:8" ht="16.5" customHeight="1" hidden="1">
      <c r="A465" s="3" t="s">
        <v>650</v>
      </c>
      <c r="B465" s="3" t="s">
        <v>670</v>
      </c>
      <c r="C465" s="3" t="s">
        <v>654</v>
      </c>
      <c r="D465" s="3" t="s">
        <v>586</v>
      </c>
      <c r="E465" s="5" t="s">
        <v>587</v>
      </c>
      <c r="F465" s="40">
        <v>0</v>
      </c>
      <c r="G465" s="39">
        <f t="shared" si="7"/>
        <v>0</v>
      </c>
      <c r="H465" s="40">
        <v>0</v>
      </c>
    </row>
    <row r="466" spans="1:8" ht="23.25" customHeight="1" hidden="1">
      <c r="A466" s="3" t="s">
        <v>650</v>
      </c>
      <c r="B466" s="3" t="s">
        <v>670</v>
      </c>
      <c r="C466" s="3" t="s">
        <v>655</v>
      </c>
      <c r="D466" s="2"/>
      <c r="E466" s="5" t="s">
        <v>244</v>
      </c>
      <c r="F466" s="41">
        <f>F467</f>
        <v>0</v>
      </c>
      <c r="G466" s="39">
        <f t="shared" si="7"/>
        <v>0</v>
      </c>
      <c r="H466" s="41">
        <f>H467</f>
        <v>0</v>
      </c>
    </row>
    <row r="467" spans="1:8" ht="16.5" customHeight="1" hidden="1">
      <c r="A467" s="3" t="s">
        <v>650</v>
      </c>
      <c r="B467" s="3" t="s">
        <v>670</v>
      </c>
      <c r="C467" s="3" t="s">
        <v>655</v>
      </c>
      <c r="D467" s="3" t="s">
        <v>586</v>
      </c>
      <c r="E467" s="5" t="s">
        <v>587</v>
      </c>
      <c r="F467" s="40">
        <v>0</v>
      </c>
      <c r="G467" s="39">
        <f t="shared" si="7"/>
        <v>0</v>
      </c>
      <c r="H467" s="40">
        <v>0</v>
      </c>
    </row>
    <row r="468" spans="1:8" ht="35.25" customHeight="1" hidden="1">
      <c r="A468" s="3" t="s">
        <v>650</v>
      </c>
      <c r="B468" s="3" t="s">
        <v>670</v>
      </c>
      <c r="C468" s="3" t="s">
        <v>666</v>
      </c>
      <c r="D468" s="2"/>
      <c r="E468" s="5" t="s">
        <v>667</v>
      </c>
      <c r="F468" s="41">
        <f>F469</f>
        <v>0</v>
      </c>
      <c r="G468" s="39">
        <f t="shared" si="7"/>
        <v>0</v>
      </c>
      <c r="H468" s="41">
        <f>H469</f>
        <v>0</v>
      </c>
    </row>
    <row r="469" spans="1:11" ht="16.5" customHeight="1" hidden="1">
      <c r="A469" s="3" t="s">
        <v>650</v>
      </c>
      <c r="B469" s="3" t="s">
        <v>670</v>
      </c>
      <c r="C469" s="3" t="s">
        <v>666</v>
      </c>
      <c r="D469" s="3" t="s">
        <v>586</v>
      </c>
      <c r="E469" s="5" t="s">
        <v>587</v>
      </c>
      <c r="F469" s="40">
        <v>0</v>
      </c>
      <c r="G469" s="39">
        <f t="shared" si="7"/>
        <v>0</v>
      </c>
      <c r="H469" s="40">
        <v>0</v>
      </c>
      <c r="I469" s="9"/>
      <c r="J469" s="9"/>
      <c r="K469" s="9"/>
    </row>
    <row r="470" spans="1:11" ht="26.25" customHeight="1" hidden="1">
      <c r="A470" s="3" t="s">
        <v>650</v>
      </c>
      <c r="B470" s="3" t="s">
        <v>670</v>
      </c>
      <c r="C470" s="3" t="s">
        <v>126</v>
      </c>
      <c r="D470" s="3"/>
      <c r="E470" s="59" t="s">
        <v>459</v>
      </c>
      <c r="F470" s="40">
        <f>F471</f>
        <v>0</v>
      </c>
      <c r="G470" s="39">
        <f t="shared" si="7"/>
        <v>0</v>
      </c>
      <c r="H470" s="40">
        <f>H471</f>
        <v>0</v>
      </c>
      <c r="I470" s="9"/>
      <c r="J470" s="9"/>
      <c r="K470" s="9"/>
    </row>
    <row r="471" spans="1:11" ht="16.5" customHeight="1" hidden="1">
      <c r="A471" s="3" t="s">
        <v>650</v>
      </c>
      <c r="B471" s="3" t="s">
        <v>670</v>
      </c>
      <c r="C471" s="3" t="s">
        <v>126</v>
      </c>
      <c r="D471" s="3" t="s">
        <v>586</v>
      </c>
      <c r="E471" s="5" t="s">
        <v>587</v>
      </c>
      <c r="F471" s="40">
        <v>0</v>
      </c>
      <c r="G471" s="39">
        <f t="shared" si="7"/>
        <v>0</v>
      </c>
      <c r="H471" s="40">
        <v>0</v>
      </c>
      <c r="I471" s="9"/>
      <c r="J471" s="9"/>
      <c r="K471" s="9"/>
    </row>
    <row r="472" spans="1:11" ht="16.5" customHeight="1" hidden="1">
      <c r="A472" s="3" t="s">
        <v>650</v>
      </c>
      <c r="B472" s="3" t="s">
        <v>491</v>
      </c>
      <c r="C472" s="3"/>
      <c r="D472" s="3"/>
      <c r="E472" s="11" t="s">
        <v>492</v>
      </c>
      <c r="F472" s="40">
        <f>F473+F475+F477+F479+F481+F483</f>
        <v>0</v>
      </c>
      <c r="G472" s="39">
        <f t="shared" si="7"/>
        <v>0</v>
      </c>
      <c r="H472" s="40">
        <f>H473+H475+H477+H479+H481+H483</f>
        <v>0</v>
      </c>
      <c r="I472" s="9"/>
      <c r="J472" s="9"/>
      <c r="K472" s="9"/>
    </row>
    <row r="473" spans="1:11" ht="28.5" customHeight="1" hidden="1">
      <c r="A473" s="3" t="s">
        <v>650</v>
      </c>
      <c r="B473" s="3" t="s">
        <v>491</v>
      </c>
      <c r="C473" s="3" t="s">
        <v>672</v>
      </c>
      <c r="D473" s="3"/>
      <c r="E473" s="5" t="s">
        <v>248</v>
      </c>
      <c r="F473" s="40">
        <f>F474</f>
        <v>0</v>
      </c>
      <c r="G473" s="39">
        <f t="shared" si="7"/>
        <v>0</v>
      </c>
      <c r="H473" s="40">
        <f>H474</f>
        <v>0</v>
      </c>
      <c r="I473" s="9"/>
      <c r="J473" s="9"/>
      <c r="K473" s="9"/>
    </row>
    <row r="474" spans="1:11" ht="16.5" customHeight="1" hidden="1">
      <c r="A474" s="3" t="s">
        <v>650</v>
      </c>
      <c r="B474" s="3" t="s">
        <v>491</v>
      </c>
      <c r="C474" s="3" t="s">
        <v>672</v>
      </c>
      <c r="D474" s="3" t="s">
        <v>586</v>
      </c>
      <c r="E474" s="5" t="s">
        <v>587</v>
      </c>
      <c r="F474" s="40">
        <v>0</v>
      </c>
      <c r="G474" s="39">
        <f t="shared" si="7"/>
        <v>0</v>
      </c>
      <c r="H474" s="40">
        <v>0</v>
      </c>
      <c r="I474" s="9"/>
      <c r="J474" s="9"/>
      <c r="K474" s="9"/>
    </row>
    <row r="475" spans="1:11" ht="16.5" customHeight="1" hidden="1">
      <c r="A475" s="3" t="s">
        <v>650</v>
      </c>
      <c r="B475" s="3" t="s">
        <v>491</v>
      </c>
      <c r="C475" s="3" t="s">
        <v>604</v>
      </c>
      <c r="D475" s="3"/>
      <c r="E475" s="5" t="s">
        <v>493</v>
      </c>
      <c r="F475" s="40">
        <f>F476</f>
        <v>0</v>
      </c>
      <c r="G475" s="39">
        <f t="shared" si="7"/>
        <v>0</v>
      </c>
      <c r="H475" s="40">
        <f>H476</f>
        <v>0</v>
      </c>
      <c r="I475" s="9"/>
      <c r="J475" s="9"/>
      <c r="K475" s="9"/>
    </row>
    <row r="476" spans="1:11" ht="16.5" customHeight="1" hidden="1">
      <c r="A476" s="3" t="s">
        <v>650</v>
      </c>
      <c r="B476" s="3" t="s">
        <v>491</v>
      </c>
      <c r="C476" s="3" t="s">
        <v>604</v>
      </c>
      <c r="D476" s="3" t="s">
        <v>596</v>
      </c>
      <c r="E476" s="5" t="s">
        <v>597</v>
      </c>
      <c r="F476" s="40"/>
      <c r="G476" s="39">
        <f t="shared" si="7"/>
        <v>0</v>
      </c>
      <c r="H476" s="40"/>
      <c r="I476" s="9"/>
      <c r="J476" s="9"/>
      <c r="K476" s="9"/>
    </row>
    <row r="477" spans="1:11" ht="33.75" customHeight="1" hidden="1">
      <c r="A477" s="3" t="s">
        <v>650</v>
      </c>
      <c r="B477" s="3" t="s">
        <v>491</v>
      </c>
      <c r="C477" s="3" t="s">
        <v>673</v>
      </c>
      <c r="D477" s="3"/>
      <c r="E477" s="5" t="s">
        <v>249</v>
      </c>
      <c r="F477" s="40">
        <f>F478</f>
        <v>0</v>
      </c>
      <c r="G477" s="39">
        <f t="shared" si="7"/>
        <v>0</v>
      </c>
      <c r="H477" s="40">
        <f>H478</f>
        <v>0</v>
      </c>
      <c r="I477" s="9"/>
      <c r="J477" s="9"/>
      <c r="K477" s="9"/>
    </row>
    <row r="478" spans="1:11" ht="25.5" customHeight="1" hidden="1">
      <c r="A478" s="3" t="s">
        <v>650</v>
      </c>
      <c r="B478" s="3" t="s">
        <v>491</v>
      </c>
      <c r="C478" s="3" t="s">
        <v>673</v>
      </c>
      <c r="D478" s="3" t="s">
        <v>586</v>
      </c>
      <c r="E478" s="5" t="s">
        <v>642</v>
      </c>
      <c r="F478" s="40">
        <v>0</v>
      </c>
      <c r="G478" s="39">
        <f t="shared" si="7"/>
        <v>0</v>
      </c>
      <c r="H478" s="40">
        <v>0</v>
      </c>
      <c r="I478" s="9"/>
      <c r="J478" s="9"/>
      <c r="K478" s="9"/>
    </row>
    <row r="479" spans="1:11" ht="36" customHeight="1" hidden="1">
      <c r="A479" s="3" t="s">
        <v>650</v>
      </c>
      <c r="B479" s="3" t="s">
        <v>491</v>
      </c>
      <c r="C479" s="3" t="s">
        <v>739</v>
      </c>
      <c r="D479" s="3"/>
      <c r="E479" s="5" t="s">
        <v>250</v>
      </c>
      <c r="F479" s="40">
        <f>F480</f>
        <v>0</v>
      </c>
      <c r="G479" s="39">
        <f t="shared" si="7"/>
        <v>0</v>
      </c>
      <c r="H479" s="40">
        <f>H480</f>
        <v>0</v>
      </c>
      <c r="I479" s="9"/>
      <c r="J479" s="9"/>
      <c r="K479" s="9"/>
    </row>
    <row r="480" spans="1:11" ht="16.5" customHeight="1" hidden="1">
      <c r="A480" s="3" t="s">
        <v>650</v>
      </c>
      <c r="B480" s="3" t="s">
        <v>491</v>
      </c>
      <c r="C480" s="3" t="s">
        <v>739</v>
      </c>
      <c r="D480" s="3" t="s">
        <v>586</v>
      </c>
      <c r="E480" s="31" t="s">
        <v>587</v>
      </c>
      <c r="F480" s="40">
        <v>0</v>
      </c>
      <c r="G480" s="39">
        <f t="shared" si="7"/>
        <v>0</v>
      </c>
      <c r="H480" s="40">
        <v>0</v>
      </c>
      <c r="I480" s="9"/>
      <c r="J480" s="9"/>
      <c r="K480" s="9"/>
    </row>
    <row r="481" spans="1:11" ht="34.5" customHeight="1" hidden="1">
      <c r="A481" s="3" t="s">
        <v>650</v>
      </c>
      <c r="B481" s="3" t="s">
        <v>491</v>
      </c>
      <c r="C481" s="3" t="s">
        <v>427</v>
      </c>
      <c r="D481" s="3"/>
      <c r="E481" s="5" t="s">
        <v>251</v>
      </c>
      <c r="F481" s="40">
        <f>F482</f>
        <v>0</v>
      </c>
      <c r="G481" s="39">
        <f t="shared" si="7"/>
        <v>0</v>
      </c>
      <c r="H481" s="40">
        <f>H482</f>
        <v>0</v>
      </c>
      <c r="I481" s="9"/>
      <c r="J481" s="9"/>
      <c r="K481" s="9"/>
    </row>
    <row r="482" spans="1:11" ht="16.5" customHeight="1" hidden="1">
      <c r="A482" s="3" t="s">
        <v>650</v>
      </c>
      <c r="B482" s="3" t="s">
        <v>491</v>
      </c>
      <c r="C482" s="3" t="s">
        <v>427</v>
      </c>
      <c r="D482" s="3" t="s">
        <v>586</v>
      </c>
      <c r="E482" s="31" t="s">
        <v>587</v>
      </c>
      <c r="F482" s="40">
        <v>0</v>
      </c>
      <c r="G482" s="39">
        <f t="shared" si="7"/>
        <v>0</v>
      </c>
      <c r="H482" s="40">
        <v>0</v>
      </c>
      <c r="I482" s="9"/>
      <c r="J482" s="9"/>
      <c r="K482" s="9"/>
    </row>
    <row r="483" spans="1:11" ht="46.5" customHeight="1" hidden="1">
      <c r="A483" s="3" t="s">
        <v>650</v>
      </c>
      <c r="B483" s="3" t="s">
        <v>491</v>
      </c>
      <c r="C483" s="3" t="s">
        <v>353</v>
      </c>
      <c r="D483" s="3"/>
      <c r="E483" s="5" t="s">
        <v>494</v>
      </c>
      <c r="F483" s="40">
        <f>F484</f>
        <v>0</v>
      </c>
      <c r="G483" s="39">
        <f t="shared" si="7"/>
        <v>0</v>
      </c>
      <c r="H483" s="40">
        <f>H484</f>
        <v>0</v>
      </c>
      <c r="I483" s="9"/>
      <c r="J483" s="9"/>
      <c r="K483" s="9"/>
    </row>
    <row r="484" spans="1:11" ht="16.5" customHeight="1" hidden="1">
      <c r="A484" s="3" t="s">
        <v>650</v>
      </c>
      <c r="B484" s="3" t="s">
        <v>491</v>
      </c>
      <c r="C484" s="3" t="s">
        <v>353</v>
      </c>
      <c r="D484" s="3" t="s">
        <v>596</v>
      </c>
      <c r="E484" s="5" t="s">
        <v>597</v>
      </c>
      <c r="F484" s="40"/>
      <c r="G484" s="39">
        <f t="shared" si="7"/>
        <v>0</v>
      </c>
      <c r="H484" s="40"/>
      <c r="I484" s="9"/>
      <c r="J484" s="9"/>
      <c r="K484" s="9"/>
    </row>
    <row r="485" spans="1:8" ht="24.75" customHeight="1" hidden="1">
      <c r="A485" s="3" t="s">
        <v>650</v>
      </c>
      <c r="B485" s="3" t="s">
        <v>638</v>
      </c>
      <c r="C485" s="2"/>
      <c r="D485" s="2"/>
      <c r="E485" s="5" t="s">
        <v>639</v>
      </c>
      <c r="F485" s="39">
        <f>F486+F492+F498+F494+F502+F490+F500+F488+F496</f>
        <v>0</v>
      </c>
      <c r="G485" s="39">
        <f t="shared" si="7"/>
        <v>0</v>
      </c>
      <c r="H485" s="39">
        <f>H486+H492+H498+H494+H502+H490+H500+H488+H496</f>
        <v>0</v>
      </c>
    </row>
    <row r="486" spans="1:8" ht="21" hidden="1">
      <c r="A486" s="3" t="s">
        <v>650</v>
      </c>
      <c r="B486" s="3" t="s">
        <v>638</v>
      </c>
      <c r="C486" s="3" t="s">
        <v>672</v>
      </c>
      <c r="D486" s="2"/>
      <c r="E486" s="5" t="s">
        <v>248</v>
      </c>
      <c r="F486" s="39">
        <f>F487</f>
        <v>0</v>
      </c>
      <c r="G486" s="39">
        <f t="shared" si="7"/>
        <v>0</v>
      </c>
      <c r="H486" s="39">
        <f>H487</f>
        <v>0</v>
      </c>
    </row>
    <row r="487" spans="1:8" ht="16.5" customHeight="1" hidden="1">
      <c r="A487" s="3" t="s">
        <v>650</v>
      </c>
      <c r="B487" s="3" t="s">
        <v>638</v>
      </c>
      <c r="C487" s="3" t="s">
        <v>672</v>
      </c>
      <c r="D487" s="3" t="s">
        <v>586</v>
      </c>
      <c r="E487" s="5" t="s">
        <v>587</v>
      </c>
      <c r="F487" s="40">
        <v>0</v>
      </c>
      <c r="G487" s="39">
        <f t="shared" si="7"/>
        <v>0</v>
      </c>
      <c r="H487" s="40">
        <v>0</v>
      </c>
    </row>
    <row r="488" spans="1:8" ht="32.25" customHeight="1" hidden="1">
      <c r="A488" s="3" t="s">
        <v>650</v>
      </c>
      <c r="B488" s="3" t="s">
        <v>638</v>
      </c>
      <c r="C488" s="3" t="s">
        <v>313</v>
      </c>
      <c r="D488" s="3"/>
      <c r="E488" s="31" t="s">
        <v>326</v>
      </c>
      <c r="F488" s="40">
        <f>F489</f>
        <v>0</v>
      </c>
      <c r="G488" s="39">
        <f t="shared" si="7"/>
        <v>0</v>
      </c>
      <c r="H488" s="40">
        <f>H489</f>
        <v>0</v>
      </c>
    </row>
    <row r="489" spans="1:8" ht="16.5" customHeight="1" hidden="1">
      <c r="A489" s="3" t="s">
        <v>650</v>
      </c>
      <c r="B489" s="3" t="s">
        <v>638</v>
      </c>
      <c r="C489" s="3" t="s">
        <v>313</v>
      </c>
      <c r="D489" s="3" t="s">
        <v>586</v>
      </c>
      <c r="E489" s="31" t="s">
        <v>587</v>
      </c>
      <c r="F489" s="40"/>
      <c r="G489" s="39">
        <f t="shared" si="7"/>
        <v>0</v>
      </c>
      <c r="H489" s="40"/>
    </row>
    <row r="490" spans="1:8" ht="31.5" hidden="1">
      <c r="A490" s="3" t="s">
        <v>650</v>
      </c>
      <c r="B490" s="3" t="s">
        <v>638</v>
      </c>
      <c r="C490" s="3" t="s">
        <v>673</v>
      </c>
      <c r="D490" s="2"/>
      <c r="E490" s="5" t="s">
        <v>249</v>
      </c>
      <c r="F490" s="40">
        <f>F491</f>
        <v>0</v>
      </c>
      <c r="G490" s="39">
        <f t="shared" si="7"/>
        <v>0</v>
      </c>
      <c r="H490" s="40">
        <f>H491</f>
        <v>0</v>
      </c>
    </row>
    <row r="491" spans="1:8" ht="27" customHeight="1" hidden="1">
      <c r="A491" s="3" t="s">
        <v>650</v>
      </c>
      <c r="B491" s="3" t="s">
        <v>638</v>
      </c>
      <c r="C491" s="3" t="s">
        <v>673</v>
      </c>
      <c r="D491" s="3" t="s">
        <v>641</v>
      </c>
      <c r="E491" s="5" t="s">
        <v>642</v>
      </c>
      <c r="F491" s="40">
        <v>0</v>
      </c>
      <c r="G491" s="39">
        <f t="shared" si="7"/>
        <v>0</v>
      </c>
      <c r="H491" s="40">
        <v>0</v>
      </c>
    </row>
    <row r="492" spans="1:8" ht="37.5" customHeight="1" hidden="1">
      <c r="A492" s="3" t="s">
        <v>650</v>
      </c>
      <c r="B492" s="3" t="s">
        <v>638</v>
      </c>
      <c r="C492" s="3" t="s">
        <v>673</v>
      </c>
      <c r="D492" s="2"/>
      <c r="E492" s="5" t="s">
        <v>249</v>
      </c>
      <c r="F492" s="41">
        <f>F493</f>
        <v>0</v>
      </c>
      <c r="G492" s="39">
        <f t="shared" si="7"/>
        <v>0</v>
      </c>
      <c r="H492" s="41">
        <f>H493</f>
        <v>0</v>
      </c>
    </row>
    <row r="493" spans="1:8" ht="18.75" customHeight="1" hidden="1">
      <c r="A493" s="3" t="s">
        <v>650</v>
      </c>
      <c r="B493" s="3" t="s">
        <v>638</v>
      </c>
      <c r="C493" s="3" t="s">
        <v>673</v>
      </c>
      <c r="D493" s="3" t="s">
        <v>586</v>
      </c>
      <c r="E493" s="31" t="s">
        <v>587</v>
      </c>
      <c r="F493" s="40">
        <v>0</v>
      </c>
      <c r="G493" s="39">
        <f t="shared" si="7"/>
        <v>0</v>
      </c>
      <c r="H493" s="40">
        <v>0</v>
      </c>
    </row>
    <row r="494" spans="1:8" ht="31.5" hidden="1">
      <c r="A494" s="29" t="s">
        <v>650</v>
      </c>
      <c r="B494" s="30" t="s">
        <v>638</v>
      </c>
      <c r="C494" s="30" t="s">
        <v>739</v>
      </c>
      <c r="D494" s="2"/>
      <c r="E494" s="5" t="s">
        <v>250</v>
      </c>
      <c r="F494" s="40">
        <f>F495</f>
        <v>0</v>
      </c>
      <c r="G494" s="39">
        <f t="shared" si="7"/>
        <v>0</v>
      </c>
      <c r="H494" s="40">
        <f>H495</f>
        <v>0</v>
      </c>
    </row>
    <row r="495" spans="1:8" ht="23.25" customHeight="1" hidden="1">
      <c r="A495" s="29" t="s">
        <v>650</v>
      </c>
      <c r="B495" s="30" t="s">
        <v>638</v>
      </c>
      <c r="C495" s="30" t="s">
        <v>739</v>
      </c>
      <c r="D495" s="3" t="s">
        <v>641</v>
      </c>
      <c r="E495" s="5" t="s">
        <v>642</v>
      </c>
      <c r="F495" s="40">
        <v>0</v>
      </c>
      <c r="G495" s="39">
        <f t="shared" si="7"/>
        <v>0</v>
      </c>
      <c r="H495" s="40">
        <v>0</v>
      </c>
    </row>
    <row r="496" spans="1:8" ht="37.5" customHeight="1" hidden="1">
      <c r="A496" s="29" t="s">
        <v>650</v>
      </c>
      <c r="B496" s="30" t="s">
        <v>638</v>
      </c>
      <c r="C496" s="30" t="s">
        <v>739</v>
      </c>
      <c r="D496" s="2"/>
      <c r="E496" s="5" t="s">
        <v>250</v>
      </c>
      <c r="F496" s="40">
        <f>F497</f>
        <v>0</v>
      </c>
      <c r="G496" s="39">
        <f>H496-F496</f>
        <v>0</v>
      </c>
      <c r="H496" s="40">
        <f>H497</f>
        <v>0</v>
      </c>
    </row>
    <row r="497" spans="1:8" ht="19.5" customHeight="1" hidden="1">
      <c r="A497" s="29" t="s">
        <v>650</v>
      </c>
      <c r="B497" s="30" t="s">
        <v>638</v>
      </c>
      <c r="C497" s="30" t="s">
        <v>739</v>
      </c>
      <c r="D497" s="3" t="s">
        <v>586</v>
      </c>
      <c r="E497" s="31" t="s">
        <v>587</v>
      </c>
      <c r="F497" s="40">
        <v>0</v>
      </c>
      <c r="G497" s="39">
        <f>H497-F497</f>
        <v>0</v>
      </c>
      <c r="H497" s="40">
        <v>0</v>
      </c>
    </row>
    <row r="498" spans="1:8" ht="38.25" customHeight="1" hidden="1">
      <c r="A498" s="3" t="s">
        <v>650</v>
      </c>
      <c r="B498" s="3" t="s">
        <v>638</v>
      </c>
      <c r="C498" s="3" t="s">
        <v>427</v>
      </c>
      <c r="D498" s="2"/>
      <c r="E498" s="5" t="s">
        <v>251</v>
      </c>
      <c r="F498" s="41">
        <f>F499</f>
        <v>0</v>
      </c>
      <c r="G498" s="39">
        <f t="shared" si="7"/>
        <v>0</v>
      </c>
      <c r="H498" s="41">
        <f>H499</f>
        <v>0</v>
      </c>
    </row>
    <row r="499" spans="1:8" ht="23.25" customHeight="1" hidden="1">
      <c r="A499" s="3" t="s">
        <v>650</v>
      </c>
      <c r="B499" s="3" t="s">
        <v>638</v>
      </c>
      <c r="C499" s="3" t="s">
        <v>427</v>
      </c>
      <c r="D499" s="3" t="s">
        <v>586</v>
      </c>
      <c r="E499" s="31" t="s">
        <v>587</v>
      </c>
      <c r="F499" s="40">
        <v>0</v>
      </c>
      <c r="G499" s="39">
        <f t="shared" si="7"/>
        <v>0</v>
      </c>
      <c r="H499" s="40">
        <v>0</v>
      </c>
    </row>
    <row r="500" spans="1:8" ht="33.75" customHeight="1" hidden="1">
      <c r="A500" s="29" t="s">
        <v>650</v>
      </c>
      <c r="B500" s="30" t="s">
        <v>638</v>
      </c>
      <c r="C500" s="30" t="s">
        <v>201</v>
      </c>
      <c r="D500" s="2"/>
      <c r="E500" s="5" t="s">
        <v>252</v>
      </c>
      <c r="F500" s="40">
        <f>F501</f>
        <v>0</v>
      </c>
      <c r="G500" s="39">
        <f t="shared" si="7"/>
        <v>0</v>
      </c>
      <c r="H500" s="40">
        <f>H501</f>
        <v>0</v>
      </c>
    </row>
    <row r="501" spans="1:8" ht="23.25" customHeight="1" hidden="1">
      <c r="A501" s="29" t="s">
        <v>650</v>
      </c>
      <c r="B501" s="30" t="s">
        <v>638</v>
      </c>
      <c r="C501" s="30" t="s">
        <v>201</v>
      </c>
      <c r="D501" s="3" t="s">
        <v>641</v>
      </c>
      <c r="E501" s="5" t="s">
        <v>642</v>
      </c>
      <c r="F501" s="40"/>
      <c r="G501" s="39">
        <f t="shared" si="7"/>
        <v>0</v>
      </c>
      <c r="H501" s="40"/>
    </row>
    <row r="502" spans="1:8" ht="24" customHeight="1" hidden="1">
      <c r="A502" s="29" t="s">
        <v>650</v>
      </c>
      <c r="B502" s="30" t="s">
        <v>638</v>
      </c>
      <c r="C502" s="30" t="s">
        <v>126</v>
      </c>
      <c r="D502" s="2"/>
      <c r="E502" s="31" t="s">
        <v>127</v>
      </c>
      <c r="F502" s="40">
        <f>F503</f>
        <v>0</v>
      </c>
      <c r="G502" s="39">
        <f t="shared" si="7"/>
        <v>0</v>
      </c>
      <c r="H502" s="40">
        <f>H503</f>
        <v>0</v>
      </c>
    </row>
    <row r="503" spans="1:8" ht="26.25" customHeight="1" hidden="1">
      <c r="A503" s="29" t="s">
        <v>650</v>
      </c>
      <c r="B503" s="30" t="s">
        <v>638</v>
      </c>
      <c r="C503" s="30" t="s">
        <v>126</v>
      </c>
      <c r="D503" s="3" t="s">
        <v>641</v>
      </c>
      <c r="E503" s="5" t="s">
        <v>642</v>
      </c>
      <c r="F503" s="40">
        <v>0</v>
      </c>
      <c r="G503" s="39">
        <f t="shared" si="7"/>
        <v>0</v>
      </c>
      <c r="H503" s="40">
        <v>0</v>
      </c>
    </row>
    <row r="504" spans="1:8" ht="27" customHeight="1">
      <c r="A504" s="1" t="s">
        <v>674</v>
      </c>
      <c r="B504" s="7"/>
      <c r="C504" s="7"/>
      <c r="D504" s="7"/>
      <c r="E504" s="28" t="s">
        <v>675</v>
      </c>
      <c r="F504" s="38">
        <f>F508+F530+F665+F691+F626+F505+F686</f>
        <v>19623106</v>
      </c>
      <c r="G504" s="38">
        <f t="shared" si="7"/>
        <v>1806038</v>
      </c>
      <c r="H504" s="38">
        <f>H508+H530+H665+H691+H626+H505+H686</f>
        <v>21429144</v>
      </c>
    </row>
    <row r="505" spans="1:8" ht="17.25" customHeight="1" hidden="1">
      <c r="A505" s="3" t="s">
        <v>674</v>
      </c>
      <c r="B505" s="3" t="s">
        <v>26</v>
      </c>
      <c r="C505" s="7"/>
      <c r="D505" s="7"/>
      <c r="E505" s="5" t="s">
        <v>27</v>
      </c>
      <c r="F505" s="39">
        <f>F506</f>
        <v>0</v>
      </c>
      <c r="G505" s="39">
        <f t="shared" si="7"/>
        <v>0</v>
      </c>
      <c r="H505" s="39">
        <f>H506</f>
        <v>0</v>
      </c>
    </row>
    <row r="506" spans="1:8" ht="37.5" customHeight="1" hidden="1">
      <c r="A506" s="3" t="s">
        <v>674</v>
      </c>
      <c r="B506" s="3" t="s">
        <v>26</v>
      </c>
      <c r="C506" s="2">
        <v>5100300</v>
      </c>
      <c r="D506" s="7"/>
      <c r="E506" s="5" t="s">
        <v>326</v>
      </c>
      <c r="F506" s="39">
        <f>F507</f>
        <v>0</v>
      </c>
      <c r="G506" s="39">
        <f t="shared" si="7"/>
        <v>0</v>
      </c>
      <c r="H506" s="39">
        <f>H507</f>
        <v>0</v>
      </c>
    </row>
    <row r="507" spans="1:8" ht="18" customHeight="1" hidden="1">
      <c r="A507" s="3" t="s">
        <v>674</v>
      </c>
      <c r="B507" s="3" t="s">
        <v>26</v>
      </c>
      <c r="C507" s="2">
        <v>5100300</v>
      </c>
      <c r="D507" s="3" t="s">
        <v>586</v>
      </c>
      <c r="E507" s="5" t="s">
        <v>587</v>
      </c>
      <c r="F507" s="39"/>
      <c r="G507" s="39">
        <f t="shared" si="7"/>
        <v>0</v>
      </c>
      <c r="H507" s="39"/>
    </row>
    <row r="508" spans="1:8" ht="16.5" customHeight="1">
      <c r="A508" s="3" t="s">
        <v>674</v>
      </c>
      <c r="B508" s="3" t="s">
        <v>632</v>
      </c>
      <c r="C508" s="2"/>
      <c r="D508" s="2"/>
      <c r="E508" s="5" t="s">
        <v>633</v>
      </c>
      <c r="F508" s="39">
        <f>F509+F516+F518+F522+F524+F526+F520+F511+F513+F528</f>
        <v>921440</v>
      </c>
      <c r="G508" s="39">
        <f t="shared" si="7"/>
        <v>38560</v>
      </c>
      <c r="H508" s="39">
        <f>H509+H516+H518+H522+H524+H526+H520+H511+H513+H528</f>
        <v>960000</v>
      </c>
    </row>
    <row r="509" spans="1:8" ht="15.75" customHeight="1" hidden="1">
      <c r="A509" s="3" t="s">
        <v>674</v>
      </c>
      <c r="B509" s="3" t="s">
        <v>632</v>
      </c>
      <c r="C509" s="3" t="s">
        <v>634</v>
      </c>
      <c r="D509" s="2"/>
      <c r="E509" s="5" t="s">
        <v>635</v>
      </c>
      <c r="F509" s="39">
        <f>F510</f>
        <v>0</v>
      </c>
      <c r="G509" s="39">
        <f t="shared" si="7"/>
        <v>0</v>
      </c>
      <c r="H509" s="39">
        <f>H510</f>
        <v>0</v>
      </c>
    </row>
    <row r="510" spans="1:8" ht="16.5" customHeight="1" hidden="1">
      <c r="A510" s="3" t="s">
        <v>674</v>
      </c>
      <c r="B510" s="3" t="s">
        <v>632</v>
      </c>
      <c r="C510" s="3" t="s">
        <v>634</v>
      </c>
      <c r="D510" s="3" t="s">
        <v>586</v>
      </c>
      <c r="E510" s="5" t="s">
        <v>587</v>
      </c>
      <c r="F510" s="40">
        <v>0</v>
      </c>
      <c r="G510" s="39">
        <f t="shared" si="7"/>
        <v>0</v>
      </c>
      <c r="H510" s="40">
        <v>0</v>
      </c>
    </row>
    <row r="511" spans="1:8" ht="16.5" customHeight="1">
      <c r="A511" s="3" t="s">
        <v>674</v>
      </c>
      <c r="B511" s="3" t="s">
        <v>632</v>
      </c>
      <c r="C511" s="3" t="s">
        <v>634</v>
      </c>
      <c r="D511" s="3"/>
      <c r="E511" s="5" t="s">
        <v>635</v>
      </c>
      <c r="F511" s="40">
        <f>F512</f>
        <v>917940</v>
      </c>
      <c r="G511" s="39">
        <f t="shared" si="7"/>
        <v>-917940</v>
      </c>
      <c r="H511" s="40">
        <f>H512</f>
        <v>0</v>
      </c>
    </row>
    <row r="512" spans="1:8" ht="33" customHeight="1">
      <c r="A512" s="3" t="s">
        <v>674</v>
      </c>
      <c r="B512" s="3" t="s">
        <v>632</v>
      </c>
      <c r="C512" s="3" t="s">
        <v>634</v>
      </c>
      <c r="D512" s="3" t="s">
        <v>526</v>
      </c>
      <c r="E512" s="5" t="s">
        <v>538</v>
      </c>
      <c r="F512" s="40">
        <v>917940</v>
      </c>
      <c r="G512" s="39">
        <f t="shared" si="7"/>
        <v>-917940</v>
      </c>
      <c r="H512" s="40">
        <v>0</v>
      </c>
    </row>
    <row r="513" spans="1:8" ht="21.75" customHeight="1">
      <c r="A513" s="3" t="s">
        <v>674</v>
      </c>
      <c r="B513" s="3" t="s">
        <v>632</v>
      </c>
      <c r="C513" s="3" t="s">
        <v>634</v>
      </c>
      <c r="D513" s="3"/>
      <c r="E513" s="5" t="s">
        <v>635</v>
      </c>
      <c r="F513" s="40">
        <f>F514+F515</f>
        <v>3500</v>
      </c>
      <c r="G513" s="39">
        <f>H513-F513</f>
        <v>-3500</v>
      </c>
      <c r="H513" s="40">
        <f>H514+H515</f>
        <v>0</v>
      </c>
    </row>
    <row r="514" spans="1:8" ht="17.25" customHeight="1">
      <c r="A514" s="3" t="s">
        <v>674</v>
      </c>
      <c r="B514" s="3" t="s">
        <v>632</v>
      </c>
      <c r="C514" s="3" t="s">
        <v>634</v>
      </c>
      <c r="D514" s="3" t="s">
        <v>367</v>
      </c>
      <c r="E514" s="5" t="s">
        <v>443</v>
      </c>
      <c r="F514" s="40">
        <v>200</v>
      </c>
      <c r="G514" s="39">
        <f t="shared" si="7"/>
        <v>-200</v>
      </c>
      <c r="H514" s="40">
        <v>0</v>
      </c>
    </row>
    <row r="515" spans="1:8" ht="17.25" customHeight="1">
      <c r="A515" s="3" t="s">
        <v>674</v>
      </c>
      <c r="B515" s="3" t="s">
        <v>632</v>
      </c>
      <c r="C515" s="3" t="s">
        <v>634</v>
      </c>
      <c r="D515" s="3" t="s">
        <v>273</v>
      </c>
      <c r="E515" s="5" t="s">
        <v>274</v>
      </c>
      <c r="F515" s="40">
        <f>3500-200</f>
        <v>3300</v>
      </c>
      <c r="G515" s="39">
        <f t="shared" si="7"/>
        <v>-3300</v>
      </c>
      <c r="H515" s="40">
        <v>0</v>
      </c>
    </row>
    <row r="516" spans="1:8" ht="26.25" customHeight="1" hidden="1">
      <c r="A516" s="3" t="s">
        <v>674</v>
      </c>
      <c r="B516" s="3" t="s">
        <v>632</v>
      </c>
      <c r="C516" s="3" t="s">
        <v>676</v>
      </c>
      <c r="D516" s="2"/>
      <c r="E516" s="5" t="s">
        <v>658</v>
      </c>
      <c r="F516" s="41">
        <f>F517</f>
        <v>0</v>
      </c>
      <c r="G516" s="39">
        <f t="shared" si="7"/>
        <v>0</v>
      </c>
      <c r="H516" s="41">
        <f>H517</f>
        <v>0</v>
      </c>
    </row>
    <row r="517" spans="1:8" ht="16.5" customHeight="1" hidden="1">
      <c r="A517" s="3" t="s">
        <v>674</v>
      </c>
      <c r="B517" s="3" t="s">
        <v>632</v>
      </c>
      <c r="C517" s="3" t="s">
        <v>676</v>
      </c>
      <c r="D517" s="3" t="s">
        <v>586</v>
      </c>
      <c r="E517" s="5" t="s">
        <v>587</v>
      </c>
      <c r="F517" s="40">
        <v>0</v>
      </c>
      <c r="G517" s="39">
        <f t="shared" si="7"/>
        <v>0</v>
      </c>
      <c r="H517" s="40">
        <v>0</v>
      </c>
    </row>
    <row r="518" spans="1:8" ht="24" customHeight="1" hidden="1">
      <c r="A518" s="3" t="s">
        <v>674</v>
      </c>
      <c r="B518" s="3" t="s">
        <v>632</v>
      </c>
      <c r="C518" s="3" t="s">
        <v>636</v>
      </c>
      <c r="D518" s="2"/>
      <c r="E518" s="5" t="s">
        <v>240</v>
      </c>
      <c r="F518" s="41">
        <f>F519</f>
        <v>0</v>
      </c>
      <c r="G518" s="39">
        <f t="shared" si="7"/>
        <v>0</v>
      </c>
      <c r="H518" s="41">
        <f>H519</f>
        <v>0</v>
      </c>
    </row>
    <row r="519" spans="1:8" ht="16.5" customHeight="1" hidden="1">
      <c r="A519" s="3" t="s">
        <v>674</v>
      </c>
      <c r="B519" s="3" t="s">
        <v>632</v>
      </c>
      <c r="C519" s="3" t="s">
        <v>636</v>
      </c>
      <c r="D519" s="3" t="s">
        <v>586</v>
      </c>
      <c r="E519" s="5" t="s">
        <v>587</v>
      </c>
      <c r="F519" s="40">
        <v>0</v>
      </c>
      <c r="G519" s="39">
        <f t="shared" si="7"/>
        <v>0</v>
      </c>
      <c r="H519" s="40">
        <v>0</v>
      </c>
    </row>
    <row r="520" spans="1:8" ht="24" customHeight="1" hidden="1">
      <c r="A520" s="29" t="s">
        <v>674</v>
      </c>
      <c r="B520" s="30" t="s">
        <v>632</v>
      </c>
      <c r="C520" s="30" t="s">
        <v>128</v>
      </c>
      <c r="D520" s="3"/>
      <c r="E520" s="31" t="s">
        <v>121</v>
      </c>
      <c r="F520" s="40">
        <f>F521</f>
        <v>0</v>
      </c>
      <c r="G520" s="39">
        <f t="shared" si="7"/>
        <v>0</v>
      </c>
      <c r="H520" s="40">
        <f>H521</f>
        <v>0</v>
      </c>
    </row>
    <row r="521" spans="1:8" ht="16.5" customHeight="1" hidden="1">
      <c r="A521" s="29" t="s">
        <v>674</v>
      </c>
      <c r="B521" s="30" t="s">
        <v>632</v>
      </c>
      <c r="C521" s="30" t="s">
        <v>128</v>
      </c>
      <c r="D521" s="3" t="s">
        <v>586</v>
      </c>
      <c r="E521" s="5" t="s">
        <v>587</v>
      </c>
      <c r="F521" s="40">
        <v>0</v>
      </c>
      <c r="G521" s="39">
        <f t="shared" si="7"/>
        <v>0</v>
      </c>
      <c r="H521" s="40">
        <v>0</v>
      </c>
    </row>
    <row r="522" spans="1:8" ht="24" customHeight="1" hidden="1">
      <c r="A522" s="29" t="s">
        <v>674</v>
      </c>
      <c r="B522" s="30" t="s">
        <v>632</v>
      </c>
      <c r="C522" s="30" t="s">
        <v>128</v>
      </c>
      <c r="D522" s="2"/>
      <c r="E522" s="31" t="s">
        <v>121</v>
      </c>
      <c r="F522" s="40">
        <f>F523</f>
        <v>0</v>
      </c>
      <c r="G522" s="39">
        <f t="shared" si="7"/>
        <v>0</v>
      </c>
      <c r="H522" s="40">
        <f>H523</f>
        <v>0</v>
      </c>
    </row>
    <row r="523" spans="1:8" ht="16.5" customHeight="1" hidden="1">
      <c r="A523" s="29" t="s">
        <v>674</v>
      </c>
      <c r="B523" s="30" t="s">
        <v>632</v>
      </c>
      <c r="C523" s="30" t="s">
        <v>128</v>
      </c>
      <c r="D523" s="3" t="s">
        <v>586</v>
      </c>
      <c r="E523" s="5" t="s">
        <v>587</v>
      </c>
      <c r="F523" s="40">
        <v>0</v>
      </c>
      <c r="G523" s="39">
        <f t="shared" si="7"/>
        <v>0</v>
      </c>
      <c r="H523" s="40">
        <v>0</v>
      </c>
    </row>
    <row r="524" spans="1:8" ht="23.25" customHeight="1" hidden="1">
      <c r="A524" s="29" t="s">
        <v>674</v>
      </c>
      <c r="B524" s="30" t="s">
        <v>632</v>
      </c>
      <c r="C524" s="30" t="s">
        <v>129</v>
      </c>
      <c r="D524" s="2"/>
      <c r="E524" s="31" t="s">
        <v>125</v>
      </c>
      <c r="F524" s="40">
        <f>F525</f>
        <v>0</v>
      </c>
      <c r="G524" s="39">
        <f t="shared" si="7"/>
        <v>0</v>
      </c>
      <c r="H524" s="40">
        <f>H525</f>
        <v>0</v>
      </c>
    </row>
    <row r="525" spans="1:8" ht="16.5" customHeight="1" hidden="1">
      <c r="A525" s="29" t="s">
        <v>674</v>
      </c>
      <c r="B525" s="30" t="s">
        <v>632</v>
      </c>
      <c r="C525" s="30" t="s">
        <v>129</v>
      </c>
      <c r="D525" s="3" t="s">
        <v>586</v>
      </c>
      <c r="E525" s="31" t="s">
        <v>587</v>
      </c>
      <c r="F525" s="40">
        <v>0</v>
      </c>
      <c r="G525" s="39">
        <f t="shared" si="7"/>
        <v>0</v>
      </c>
      <c r="H525" s="40">
        <v>0</v>
      </c>
    </row>
    <row r="526" spans="1:8" ht="26.25" customHeight="1" hidden="1">
      <c r="A526" s="29" t="s">
        <v>674</v>
      </c>
      <c r="B526" s="30" t="s">
        <v>632</v>
      </c>
      <c r="C526" s="30" t="s">
        <v>130</v>
      </c>
      <c r="D526" s="2"/>
      <c r="E526" s="31" t="s">
        <v>131</v>
      </c>
      <c r="F526" s="40">
        <f>F527</f>
        <v>0</v>
      </c>
      <c r="G526" s="39">
        <f t="shared" si="7"/>
        <v>0</v>
      </c>
      <c r="H526" s="40">
        <f>H527</f>
        <v>0</v>
      </c>
    </row>
    <row r="527" spans="1:8" ht="16.5" customHeight="1" hidden="1">
      <c r="A527" s="29" t="s">
        <v>674</v>
      </c>
      <c r="B527" s="30" t="s">
        <v>632</v>
      </c>
      <c r="C527" s="30" t="s">
        <v>130</v>
      </c>
      <c r="D527" s="3" t="s">
        <v>586</v>
      </c>
      <c r="E527" s="31" t="s">
        <v>587</v>
      </c>
      <c r="F527" s="40">
        <v>0</v>
      </c>
      <c r="G527" s="39">
        <f t="shared" si="7"/>
        <v>0</v>
      </c>
      <c r="H527" s="40">
        <v>0</v>
      </c>
    </row>
    <row r="528" spans="1:8" ht="23.25" customHeight="1">
      <c r="A528" s="3" t="s">
        <v>674</v>
      </c>
      <c r="B528" s="3" t="s">
        <v>632</v>
      </c>
      <c r="C528" s="30" t="s">
        <v>126</v>
      </c>
      <c r="D528" s="3"/>
      <c r="E528" s="31" t="s">
        <v>783</v>
      </c>
      <c r="F528" s="40">
        <f>F529</f>
        <v>0</v>
      </c>
      <c r="G528" s="39">
        <f t="shared" si="7"/>
        <v>960000</v>
      </c>
      <c r="H528" s="40">
        <f>H529</f>
        <v>960000</v>
      </c>
    </row>
    <row r="529" spans="1:8" ht="31.5" customHeight="1">
      <c r="A529" s="3" t="s">
        <v>674</v>
      </c>
      <c r="B529" s="3" t="s">
        <v>632</v>
      </c>
      <c r="C529" s="30" t="s">
        <v>126</v>
      </c>
      <c r="D529" s="3" t="s">
        <v>526</v>
      </c>
      <c r="E529" s="5" t="s">
        <v>538</v>
      </c>
      <c r="F529" s="40">
        <v>0</v>
      </c>
      <c r="G529" s="39">
        <f t="shared" si="7"/>
        <v>960000</v>
      </c>
      <c r="H529" s="40">
        <v>960000</v>
      </c>
    </row>
    <row r="530" spans="1:8" ht="15.75" customHeight="1">
      <c r="A530" s="3" t="s">
        <v>674</v>
      </c>
      <c r="B530" s="3" t="s">
        <v>677</v>
      </c>
      <c r="C530" s="2"/>
      <c r="D530" s="2"/>
      <c r="E530" s="5" t="s">
        <v>678</v>
      </c>
      <c r="F530" s="39">
        <f>F536+F543+F551+F553+F569+F582+F592+F601+F605+F555+F563+F576+F588+F599+F611+F547+F557+F580+F586+F565+F584+F615+F607+F609+F549+F561+F619+F531+F533+F538+F540+F567+F571+F573+F578+F590+F594+F617+F604+F535+F613+F624</f>
        <v>15314778</v>
      </c>
      <c r="G530" s="39">
        <f t="shared" si="7"/>
        <v>891572</v>
      </c>
      <c r="H530" s="39">
        <f>H536+H543+H551+H553+H569+H582+H592+H601+H605+H555+H563+H576+H588+H599+H611+H547+H557+H580+H586+H565+H584+H615+H607+H609+H549+H561+H619+H531+H533+H538+H540+H567+H571+H573+H578+H590+H594+H617+H604+H535+H613+H624</f>
        <v>16206350</v>
      </c>
    </row>
    <row r="531" spans="1:8" ht="33" customHeight="1" hidden="1">
      <c r="A531" s="3" t="s">
        <v>674</v>
      </c>
      <c r="B531" s="3" t="s">
        <v>677</v>
      </c>
      <c r="C531" s="2">
        <v>4400200</v>
      </c>
      <c r="D531" s="2"/>
      <c r="E531" s="5" t="s">
        <v>28</v>
      </c>
      <c r="F531" s="39">
        <f>F532</f>
        <v>0</v>
      </c>
      <c r="G531" s="39">
        <f t="shared" si="7"/>
        <v>0</v>
      </c>
      <c r="H531" s="39">
        <f>H532</f>
        <v>0</v>
      </c>
    </row>
    <row r="532" spans="1:8" ht="15.75" customHeight="1" hidden="1">
      <c r="A532" s="3" t="s">
        <v>674</v>
      </c>
      <c r="B532" s="3" t="s">
        <v>677</v>
      </c>
      <c r="C532" s="2">
        <v>4400200</v>
      </c>
      <c r="D532" s="3" t="s">
        <v>586</v>
      </c>
      <c r="E532" s="5" t="s">
        <v>587</v>
      </c>
      <c r="F532" s="39">
        <v>0</v>
      </c>
      <c r="G532" s="39">
        <f t="shared" si="7"/>
        <v>0</v>
      </c>
      <c r="H532" s="39">
        <v>0</v>
      </c>
    </row>
    <row r="533" spans="1:8" ht="32.25" customHeight="1">
      <c r="A533" s="3" t="s">
        <v>674</v>
      </c>
      <c r="B533" s="3" t="s">
        <v>677</v>
      </c>
      <c r="C533" s="2">
        <v>4400200</v>
      </c>
      <c r="D533" s="3"/>
      <c r="E533" s="5" t="s">
        <v>28</v>
      </c>
      <c r="F533" s="39">
        <f>F534</f>
        <v>42600</v>
      </c>
      <c r="G533" s="39">
        <f t="shared" si="7"/>
        <v>-42600</v>
      </c>
      <c r="H533" s="39">
        <f>H534</f>
        <v>0</v>
      </c>
    </row>
    <row r="534" spans="1:8" ht="15.75" customHeight="1">
      <c r="A534" s="3" t="s">
        <v>674</v>
      </c>
      <c r="B534" s="3" t="s">
        <v>677</v>
      </c>
      <c r="C534" s="2">
        <v>4400200</v>
      </c>
      <c r="D534" s="3" t="s">
        <v>520</v>
      </c>
      <c r="E534" s="5" t="s">
        <v>535</v>
      </c>
      <c r="F534" s="39">
        <v>42600</v>
      </c>
      <c r="G534" s="39">
        <f t="shared" si="7"/>
        <v>-42600</v>
      </c>
      <c r="H534" s="39">
        <v>0</v>
      </c>
    </row>
    <row r="535" spans="1:8" ht="15.75" customHeight="1">
      <c r="A535" s="3" t="s">
        <v>674</v>
      </c>
      <c r="B535" s="3" t="s">
        <v>677</v>
      </c>
      <c r="C535" s="2">
        <v>4400200</v>
      </c>
      <c r="D535" s="3" t="s">
        <v>368</v>
      </c>
      <c r="E535" s="31" t="s">
        <v>369</v>
      </c>
      <c r="F535" s="39">
        <v>0</v>
      </c>
      <c r="G535" s="39">
        <f t="shared" si="7"/>
        <v>41700</v>
      </c>
      <c r="H535" s="39">
        <v>41700</v>
      </c>
    </row>
    <row r="536" spans="1:8" ht="16.5" customHeight="1" hidden="1">
      <c r="A536" s="3" t="s">
        <v>674</v>
      </c>
      <c r="B536" s="3" t="s">
        <v>677</v>
      </c>
      <c r="C536" s="3" t="s">
        <v>679</v>
      </c>
      <c r="D536" s="2"/>
      <c r="E536" s="5" t="s">
        <v>635</v>
      </c>
      <c r="F536" s="39">
        <f>F537</f>
        <v>0</v>
      </c>
      <c r="G536" s="39">
        <f t="shared" si="7"/>
        <v>0</v>
      </c>
      <c r="H536" s="39">
        <f>H537</f>
        <v>0</v>
      </c>
    </row>
    <row r="537" spans="1:8" ht="16.5" customHeight="1" hidden="1">
      <c r="A537" s="3" t="s">
        <v>674</v>
      </c>
      <c r="B537" s="3" t="s">
        <v>677</v>
      </c>
      <c r="C537" s="3" t="s">
        <v>679</v>
      </c>
      <c r="D537" s="3" t="s">
        <v>586</v>
      </c>
      <c r="E537" s="5" t="s">
        <v>587</v>
      </c>
      <c r="F537" s="40">
        <v>0</v>
      </c>
      <c r="G537" s="39">
        <f t="shared" si="7"/>
        <v>0</v>
      </c>
      <c r="H537" s="40">
        <v>0</v>
      </c>
    </row>
    <row r="538" spans="1:8" ht="16.5" customHeight="1">
      <c r="A538" s="3" t="s">
        <v>674</v>
      </c>
      <c r="B538" s="3" t="s">
        <v>677</v>
      </c>
      <c r="C538" s="3" t="s">
        <v>679</v>
      </c>
      <c r="D538" s="3"/>
      <c r="E538" s="5" t="s">
        <v>635</v>
      </c>
      <c r="F538" s="40">
        <f>F539</f>
        <v>6183245</v>
      </c>
      <c r="G538" s="39">
        <f t="shared" si="7"/>
        <v>-6183245</v>
      </c>
      <c r="H538" s="40">
        <f>H539</f>
        <v>0</v>
      </c>
    </row>
    <row r="539" spans="1:8" ht="34.5" customHeight="1">
      <c r="A539" s="3" t="s">
        <v>674</v>
      </c>
      <c r="B539" s="3" t="s">
        <v>677</v>
      </c>
      <c r="C539" s="3" t="s">
        <v>679</v>
      </c>
      <c r="D539" s="3" t="s">
        <v>526</v>
      </c>
      <c r="E539" s="5" t="s">
        <v>538</v>
      </c>
      <c r="F539" s="40">
        <v>6183245</v>
      </c>
      <c r="G539" s="39">
        <f t="shared" si="7"/>
        <v>-6183245</v>
      </c>
      <c r="H539" s="40">
        <v>0</v>
      </c>
    </row>
    <row r="540" spans="1:8" ht="21.75" customHeight="1">
      <c r="A540" s="3" t="s">
        <v>674</v>
      </c>
      <c r="B540" s="3" t="s">
        <v>677</v>
      </c>
      <c r="C540" s="3" t="s">
        <v>679</v>
      </c>
      <c r="D540" s="3"/>
      <c r="E540" s="5" t="s">
        <v>635</v>
      </c>
      <c r="F540" s="40">
        <f>F541+F542</f>
        <v>57700</v>
      </c>
      <c r="G540" s="39">
        <f t="shared" si="7"/>
        <v>-57700</v>
      </c>
      <c r="H540" s="40">
        <f>H541+H542</f>
        <v>0</v>
      </c>
    </row>
    <row r="541" spans="1:8" ht="23.25" customHeight="1">
      <c r="A541" s="3" t="s">
        <v>674</v>
      </c>
      <c r="B541" s="3" t="s">
        <v>677</v>
      </c>
      <c r="C541" s="3" t="s">
        <v>679</v>
      </c>
      <c r="D541" s="3" t="s">
        <v>367</v>
      </c>
      <c r="E541" s="5" t="s">
        <v>443</v>
      </c>
      <c r="F541" s="40">
        <v>42000</v>
      </c>
      <c r="G541" s="39">
        <f t="shared" si="7"/>
        <v>-42000</v>
      </c>
      <c r="H541" s="40">
        <v>0</v>
      </c>
    </row>
    <row r="542" spans="1:8" ht="23.25" customHeight="1">
      <c r="A542" s="3" t="s">
        <v>674</v>
      </c>
      <c r="B542" s="3" t="s">
        <v>677</v>
      </c>
      <c r="C542" s="3" t="s">
        <v>679</v>
      </c>
      <c r="D542" s="3" t="s">
        <v>273</v>
      </c>
      <c r="E542" s="5" t="s">
        <v>274</v>
      </c>
      <c r="F542" s="40">
        <f>57700-42000</f>
        <v>15700</v>
      </c>
      <c r="G542" s="39">
        <f t="shared" si="7"/>
        <v>-15700</v>
      </c>
      <c r="H542" s="40">
        <v>0</v>
      </c>
    </row>
    <row r="543" spans="1:8" ht="27" customHeight="1">
      <c r="A543" s="3" t="s">
        <v>674</v>
      </c>
      <c r="B543" s="3" t="s">
        <v>677</v>
      </c>
      <c r="C543" s="3" t="s">
        <v>680</v>
      </c>
      <c r="D543" s="2"/>
      <c r="E543" s="5" t="s">
        <v>253</v>
      </c>
      <c r="F543" s="41">
        <f>F544</f>
        <v>32000</v>
      </c>
      <c r="G543" s="39">
        <f t="shared" si="7"/>
        <v>-32000</v>
      </c>
      <c r="H543" s="41">
        <f>H544</f>
        <v>0</v>
      </c>
    </row>
    <row r="544" spans="1:8" ht="36" customHeight="1">
      <c r="A544" s="3" t="s">
        <v>674</v>
      </c>
      <c r="B544" s="3" t="s">
        <v>677</v>
      </c>
      <c r="C544" s="3" t="s">
        <v>680</v>
      </c>
      <c r="D544" s="3" t="s">
        <v>526</v>
      </c>
      <c r="E544" s="5" t="s">
        <v>538</v>
      </c>
      <c r="F544" s="40">
        <v>32000</v>
      </c>
      <c r="G544" s="39">
        <f t="shared" si="7"/>
        <v>-32000</v>
      </c>
      <c r="H544" s="80">
        <v>0</v>
      </c>
    </row>
    <row r="545" spans="1:8" ht="24" customHeight="1" hidden="1">
      <c r="A545" s="3" t="s">
        <v>674</v>
      </c>
      <c r="B545" s="3" t="s">
        <v>677</v>
      </c>
      <c r="C545" s="3" t="s">
        <v>680</v>
      </c>
      <c r="D545" s="2"/>
      <c r="E545" s="5" t="s">
        <v>253</v>
      </c>
      <c r="F545" s="40">
        <f>F546</f>
        <v>0</v>
      </c>
      <c r="G545" s="39">
        <f t="shared" si="7"/>
        <v>0</v>
      </c>
      <c r="H545" s="40">
        <f>H546</f>
        <v>0</v>
      </c>
    </row>
    <row r="546" spans="1:8" ht="35.25" customHeight="1" hidden="1">
      <c r="A546" s="3" t="s">
        <v>674</v>
      </c>
      <c r="B546" s="3" t="s">
        <v>677</v>
      </c>
      <c r="C546" s="3" t="s">
        <v>680</v>
      </c>
      <c r="D546" s="3" t="s">
        <v>531</v>
      </c>
      <c r="E546" s="5" t="s">
        <v>542</v>
      </c>
      <c r="F546" s="40">
        <v>0</v>
      </c>
      <c r="G546" s="39">
        <f t="shared" si="7"/>
        <v>0</v>
      </c>
      <c r="H546" s="40">
        <v>0</v>
      </c>
    </row>
    <row r="547" spans="1:8" ht="24.75" customHeight="1" hidden="1">
      <c r="A547" s="3" t="s">
        <v>674</v>
      </c>
      <c r="B547" s="3" t="s">
        <v>677</v>
      </c>
      <c r="C547" s="3" t="s">
        <v>181</v>
      </c>
      <c r="D547" s="3"/>
      <c r="E547" s="31" t="s">
        <v>509</v>
      </c>
      <c r="F547" s="40">
        <f>F548</f>
        <v>0</v>
      </c>
      <c r="G547" s="39">
        <f t="shared" si="7"/>
        <v>0</v>
      </c>
      <c r="H547" s="40">
        <f>H548</f>
        <v>0</v>
      </c>
    </row>
    <row r="548" spans="1:8" ht="16.5" customHeight="1" hidden="1">
      <c r="A548" s="3" t="s">
        <v>674</v>
      </c>
      <c r="B548" s="3" t="s">
        <v>677</v>
      </c>
      <c r="C548" s="3" t="s">
        <v>181</v>
      </c>
      <c r="D548" s="3" t="s">
        <v>586</v>
      </c>
      <c r="E548" s="5" t="s">
        <v>587</v>
      </c>
      <c r="F548" s="40">
        <v>0</v>
      </c>
      <c r="G548" s="39">
        <f t="shared" si="7"/>
        <v>0</v>
      </c>
      <c r="H548" s="40">
        <v>0</v>
      </c>
    </row>
    <row r="549" spans="1:8" ht="25.5" customHeight="1" hidden="1">
      <c r="A549" s="3" t="s">
        <v>674</v>
      </c>
      <c r="B549" s="3" t="s">
        <v>677</v>
      </c>
      <c r="C549" s="3" t="s">
        <v>514</v>
      </c>
      <c r="D549" s="3"/>
      <c r="E549" s="5" t="s">
        <v>176</v>
      </c>
      <c r="F549" s="40">
        <f>F550</f>
        <v>0</v>
      </c>
      <c r="G549" s="39">
        <f t="shared" si="7"/>
        <v>0</v>
      </c>
      <c r="H549" s="40">
        <f>H550</f>
        <v>0</v>
      </c>
    </row>
    <row r="550" spans="1:8" ht="16.5" customHeight="1" hidden="1">
      <c r="A550" s="3" t="s">
        <v>674</v>
      </c>
      <c r="B550" s="3" t="s">
        <v>677</v>
      </c>
      <c r="C550" s="3" t="s">
        <v>514</v>
      </c>
      <c r="D550" s="3" t="s">
        <v>586</v>
      </c>
      <c r="E550" s="5" t="s">
        <v>587</v>
      </c>
      <c r="F550" s="40">
        <v>0</v>
      </c>
      <c r="G550" s="39">
        <f t="shared" si="7"/>
        <v>0</v>
      </c>
      <c r="H550" s="40">
        <v>0</v>
      </c>
    </row>
    <row r="551" spans="1:8" ht="17.25" customHeight="1" hidden="1">
      <c r="A551" s="3" t="s">
        <v>674</v>
      </c>
      <c r="B551" s="3" t="s">
        <v>677</v>
      </c>
      <c r="C551" s="3" t="s">
        <v>681</v>
      </c>
      <c r="D551" s="2"/>
      <c r="E551" s="5" t="s">
        <v>111</v>
      </c>
      <c r="F551" s="41">
        <f>F552</f>
        <v>0</v>
      </c>
      <c r="G551" s="39">
        <f t="shared" si="7"/>
        <v>0</v>
      </c>
      <c r="H551" s="41">
        <f>H552</f>
        <v>0</v>
      </c>
    </row>
    <row r="552" spans="1:8" ht="16.5" customHeight="1" hidden="1">
      <c r="A552" s="3" t="s">
        <v>674</v>
      </c>
      <c r="B552" s="3" t="s">
        <v>677</v>
      </c>
      <c r="C552" s="3" t="s">
        <v>681</v>
      </c>
      <c r="D552" s="3" t="s">
        <v>586</v>
      </c>
      <c r="E552" s="5" t="s">
        <v>587</v>
      </c>
      <c r="F552" s="40">
        <v>0</v>
      </c>
      <c r="G552" s="39">
        <f t="shared" si="7"/>
        <v>0</v>
      </c>
      <c r="H552" s="40">
        <v>0</v>
      </c>
    </row>
    <row r="553" spans="1:8" ht="25.5" customHeight="1" hidden="1">
      <c r="A553" s="3" t="s">
        <v>674</v>
      </c>
      <c r="B553" s="3" t="s">
        <v>677</v>
      </c>
      <c r="C553" s="3" t="s">
        <v>682</v>
      </c>
      <c r="D553" s="2"/>
      <c r="E553" s="5" t="s">
        <v>240</v>
      </c>
      <c r="F553" s="41">
        <f>F554</f>
        <v>0</v>
      </c>
      <c r="G553" s="39">
        <f t="shared" si="7"/>
        <v>0</v>
      </c>
      <c r="H553" s="41">
        <f>H554</f>
        <v>0</v>
      </c>
    </row>
    <row r="554" spans="1:8" ht="16.5" customHeight="1" hidden="1">
      <c r="A554" s="3" t="s">
        <v>674</v>
      </c>
      <c r="B554" s="3" t="s">
        <v>677</v>
      </c>
      <c r="C554" s="3" t="s">
        <v>682</v>
      </c>
      <c r="D554" s="3" t="s">
        <v>586</v>
      </c>
      <c r="E554" s="5" t="s">
        <v>587</v>
      </c>
      <c r="F554" s="40">
        <v>0</v>
      </c>
      <c r="G554" s="39">
        <f t="shared" si="7"/>
        <v>0</v>
      </c>
      <c r="H554" s="40">
        <v>0</v>
      </c>
    </row>
    <row r="555" spans="1:8" ht="26.25" customHeight="1" hidden="1">
      <c r="A555" s="29" t="s">
        <v>674</v>
      </c>
      <c r="B555" s="30" t="s">
        <v>677</v>
      </c>
      <c r="C555" s="30" t="s">
        <v>132</v>
      </c>
      <c r="D555" s="2"/>
      <c r="E555" s="5" t="s">
        <v>121</v>
      </c>
      <c r="F555" s="40">
        <f>F556</f>
        <v>0</v>
      </c>
      <c r="G555" s="39">
        <f t="shared" si="7"/>
        <v>0</v>
      </c>
      <c r="H555" s="40">
        <f>H556</f>
        <v>0</v>
      </c>
    </row>
    <row r="556" spans="1:8" ht="16.5" customHeight="1" hidden="1">
      <c r="A556" s="29" t="s">
        <v>674</v>
      </c>
      <c r="B556" s="30" t="s">
        <v>677</v>
      </c>
      <c r="C556" s="30" t="s">
        <v>132</v>
      </c>
      <c r="D556" s="3" t="s">
        <v>586</v>
      </c>
      <c r="E556" s="31" t="s">
        <v>587</v>
      </c>
      <c r="F556" s="40">
        <v>0</v>
      </c>
      <c r="G556" s="39">
        <f aca="true" t="shared" si="8" ref="G556:G713">H556-F556</f>
        <v>0</v>
      </c>
      <c r="H556" s="40">
        <v>0</v>
      </c>
    </row>
    <row r="557" spans="1:8" ht="27" customHeight="1" hidden="1">
      <c r="A557" s="29" t="s">
        <v>674</v>
      </c>
      <c r="B557" s="30" t="s">
        <v>677</v>
      </c>
      <c r="C557" s="30" t="s">
        <v>182</v>
      </c>
      <c r="D557" s="3"/>
      <c r="E557" s="5" t="s">
        <v>254</v>
      </c>
      <c r="F557" s="40">
        <f>F558</f>
        <v>0</v>
      </c>
      <c r="G557" s="39">
        <f t="shared" si="8"/>
        <v>0</v>
      </c>
      <c r="H557" s="40">
        <f>H558</f>
        <v>0</v>
      </c>
    </row>
    <row r="558" spans="1:8" ht="16.5" customHeight="1" hidden="1">
      <c r="A558" s="29" t="s">
        <v>674</v>
      </c>
      <c r="B558" s="30" t="s">
        <v>677</v>
      </c>
      <c r="C558" s="30" t="s">
        <v>182</v>
      </c>
      <c r="D558" s="3" t="s">
        <v>586</v>
      </c>
      <c r="E558" s="5" t="s">
        <v>587</v>
      </c>
      <c r="F558" s="40">
        <v>0</v>
      </c>
      <c r="G558" s="39">
        <f t="shared" si="8"/>
        <v>0</v>
      </c>
      <c r="H558" s="40">
        <v>0</v>
      </c>
    </row>
    <row r="559" spans="1:8" ht="24.75" customHeight="1" hidden="1">
      <c r="A559" s="29" t="s">
        <v>674</v>
      </c>
      <c r="B559" s="30" t="s">
        <v>677</v>
      </c>
      <c r="C559" s="30" t="s">
        <v>182</v>
      </c>
      <c r="D559" s="3"/>
      <c r="E559" s="5" t="s">
        <v>254</v>
      </c>
      <c r="F559" s="40">
        <f>F560</f>
        <v>0</v>
      </c>
      <c r="G559" s="39">
        <f t="shared" si="8"/>
        <v>0</v>
      </c>
      <c r="H559" s="40">
        <f>H560</f>
        <v>0</v>
      </c>
    </row>
    <row r="560" spans="1:8" ht="34.5" customHeight="1" hidden="1">
      <c r="A560" s="29" t="s">
        <v>674</v>
      </c>
      <c r="B560" s="30" t="s">
        <v>677</v>
      </c>
      <c r="C560" s="30" t="s">
        <v>182</v>
      </c>
      <c r="D560" s="3" t="s">
        <v>526</v>
      </c>
      <c r="E560" s="5" t="s">
        <v>538</v>
      </c>
      <c r="F560" s="40">
        <v>0</v>
      </c>
      <c r="G560" s="39">
        <f t="shared" si="8"/>
        <v>0</v>
      </c>
      <c r="H560" s="40">
        <v>0</v>
      </c>
    </row>
    <row r="561" spans="1:8" ht="24.75" customHeight="1" hidden="1">
      <c r="A561" s="29" t="s">
        <v>674</v>
      </c>
      <c r="B561" s="30" t="s">
        <v>677</v>
      </c>
      <c r="C561" s="30" t="s">
        <v>515</v>
      </c>
      <c r="D561" s="3"/>
      <c r="E561" s="5" t="s">
        <v>246</v>
      </c>
      <c r="F561" s="40">
        <f>F562</f>
        <v>0</v>
      </c>
      <c r="G561" s="39">
        <f t="shared" si="8"/>
        <v>0</v>
      </c>
      <c r="H561" s="40">
        <f>H562</f>
        <v>0</v>
      </c>
    </row>
    <row r="562" spans="1:8" ht="16.5" customHeight="1" hidden="1">
      <c r="A562" s="29" t="s">
        <v>674</v>
      </c>
      <c r="B562" s="30" t="s">
        <v>677</v>
      </c>
      <c r="C562" s="30" t="s">
        <v>515</v>
      </c>
      <c r="D562" s="3" t="s">
        <v>586</v>
      </c>
      <c r="E562" s="5" t="s">
        <v>587</v>
      </c>
      <c r="F562" s="40">
        <v>0</v>
      </c>
      <c r="G562" s="39">
        <f t="shared" si="8"/>
        <v>0</v>
      </c>
      <c r="H562" s="40">
        <v>0</v>
      </c>
    </row>
    <row r="563" spans="1:8" ht="19.5" customHeight="1" hidden="1">
      <c r="A563" s="29" t="s">
        <v>674</v>
      </c>
      <c r="B563" s="30" t="s">
        <v>677</v>
      </c>
      <c r="C563" s="30" t="s">
        <v>133</v>
      </c>
      <c r="D563" s="2"/>
      <c r="E563" s="5" t="s">
        <v>123</v>
      </c>
      <c r="F563" s="40">
        <f>F564</f>
        <v>0</v>
      </c>
      <c r="G563" s="39">
        <f t="shared" si="8"/>
        <v>0</v>
      </c>
      <c r="H563" s="40">
        <f>H564</f>
        <v>0</v>
      </c>
    </row>
    <row r="564" spans="1:8" ht="16.5" customHeight="1" hidden="1">
      <c r="A564" s="29" t="s">
        <v>674</v>
      </c>
      <c r="B564" s="30" t="s">
        <v>677</v>
      </c>
      <c r="C564" s="30" t="s">
        <v>133</v>
      </c>
      <c r="D564" s="3" t="s">
        <v>586</v>
      </c>
      <c r="E564" s="31" t="s">
        <v>587</v>
      </c>
      <c r="F564" s="40">
        <v>0</v>
      </c>
      <c r="G564" s="39">
        <f t="shared" si="8"/>
        <v>0</v>
      </c>
      <c r="H564" s="40">
        <v>0</v>
      </c>
    </row>
    <row r="565" spans="1:8" ht="31.5" hidden="1">
      <c r="A565" s="29" t="s">
        <v>674</v>
      </c>
      <c r="B565" s="30" t="s">
        <v>677</v>
      </c>
      <c r="C565" s="30" t="s">
        <v>158</v>
      </c>
      <c r="D565" s="2"/>
      <c r="E565" s="5" t="s">
        <v>255</v>
      </c>
      <c r="F565" s="40">
        <f>F566</f>
        <v>0</v>
      </c>
      <c r="G565" s="39">
        <f t="shared" si="8"/>
        <v>0</v>
      </c>
      <c r="H565" s="40">
        <f>H566</f>
        <v>0</v>
      </c>
    </row>
    <row r="566" spans="1:8" ht="16.5" customHeight="1" hidden="1">
      <c r="A566" s="29" t="s">
        <v>674</v>
      </c>
      <c r="B566" s="30" t="s">
        <v>677</v>
      </c>
      <c r="C566" s="30" t="s">
        <v>158</v>
      </c>
      <c r="D566" s="3" t="s">
        <v>728</v>
      </c>
      <c r="E566" s="31" t="s">
        <v>729</v>
      </c>
      <c r="F566" s="40">
        <v>0</v>
      </c>
      <c r="G566" s="39">
        <f t="shared" si="8"/>
        <v>0</v>
      </c>
      <c r="H566" s="40">
        <v>0</v>
      </c>
    </row>
    <row r="567" spans="1:8" ht="36.75" customHeight="1">
      <c r="A567" s="29" t="s">
        <v>674</v>
      </c>
      <c r="B567" s="30" t="s">
        <v>677</v>
      </c>
      <c r="C567" s="30" t="s">
        <v>158</v>
      </c>
      <c r="D567" s="2"/>
      <c r="E567" s="5" t="s">
        <v>255</v>
      </c>
      <c r="F567" s="40">
        <f>F568</f>
        <v>230000</v>
      </c>
      <c r="G567" s="39">
        <f t="shared" si="8"/>
        <v>0</v>
      </c>
      <c r="H567" s="40">
        <f>H568</f>
        <v>230000</v>
      </c>
    </row>
    <row r="568" spans="1:8" ht="36" customHeight="1">
      <c r="A568" s="29" t="s">
        <v>674</v>
      </c>
      <c r="B568" s="30" t="s">
        <v>677</v>
      </c>
      <c r="C568" s="30" t="s">
        <v>158</v>
      </c>
      <c r="D568" s="3" t="s">
        <v>531</v>
      </c>
      <c r="E568" s="5" t="s">
        <v>542</v>
      </c>
      <c r="F568" s="40">
        <v>230000</v>
      </c>
      <c r="G568" s="39">
        <f t="shared" si="8"/>
        <v>0</v>
      </c>
      <c r="H568" s="40">
        <v>230000</v>
      </c>
    </row>
    <row r="569" spans="1:8" ht="15" customHeight="1" hidden="1">
      <c r="A569" s="3" t="s">
        <v>674</v>
      </c>
      <c r="B569" s="3" t="s">
        <v>677</v>
      </c>
      <c r="C569" s="3" t="s">
        <v>683</v>
      </c>
      <c r="D569" s="2"/>
      <c r="E569" s="5" t="s">
        <v>635</v>
      </c>
      <c r="F569" s="41">
        <f>F570</f>
        <v>0</v>
      </c>
      <c r="G569" s="39">
        <f t="shared" si="8"/>
        <v>0</v>
      </c>
      <c r="H569" s="41">
        <f>H570</f>
        <v>0</v>
      </c>
    </row>
    <row r="570" spans="1:8" ht="16.5" customHeight="1" hidden="1">
      <c r="A570" s="3" t="s">
        <v>674</v>
      </c>
      <c r="B570" s="3" t="s">
        <v>677</v>
      </c>
      <c r="C570" s="3" t="s">
        <v>683</v>
      </c>
      <c r="D570" s="3" t="s">
        <v>586</v>
      </c>
      <c r="E570" s="5" t="s">
        <v>587</v>
      </c>
      <c r="F570" s="40">
        <v>0</v>
      </c>
      <c r="G570" s="39">
        <f t="shared" si="8"/>
        <v>0</v>
      </c>
      <c r="H570" s="40">
        <v>0</v>
      </c>
    </row>
    <row r="571" spans="1:8" ht="16.5" customHeight="1" hidden="1">
      <c r="A571" s="3" t="s">
        <v>674</v>
      </c>
      <c r="B571" s="3" t="s">
        <v>677</v>
      </c>
      <c r="C571" s="3" t="s">
        <v>683</v>
      </c>
      <c r="D571" s="2"/>
      <c r="E571" s="5" t="s">
        <v>635</v>
      </c>
      <c r="F571" s="40">
        <f>F572</f>
        <v>5644239</v>
      </c>
      <c r="G571" s="39">
        <f t="shared" si="8"/>
        <v>-5644239</v>
      </c>
      <c r="H571" s="40">
        <f>H572</f>
        <v>0</v>
      </c>
    </row>
    <row r="572" spans="1:8" ht="35.25" customHeight="1" hidden="1">
      <c r="A572" s="3" t="s">
        <v>674</v>
      </c>
      <c r="B572" s="3" t="s">
        <v>677</v>
      </c>
      <c r="C572" s="3" t="s">
        <v>683</v>
      </c>
      <c r="D572" s="3" t="s">
        <v>526</v>
      </c>
      <c r="E572" s="5" t="s">
        <v>538</v>
      </c>
      <c r="F572" s="40">
        <v>5644239</v>
      </c>
      <c r="G572" s="39">
        <f t="shared" si="8"/>
        <v>-5644239</v>
      </c>
      <c r="H572" s="40">
        <v>0</v>
      </c>
    </row>
    <row r="573" spans="1:8" ht="18" customHeight="1" hidden="1">
      <c r="A573" s="3" t="s">
        <v>674</v>
      </c>
      <c r="B573" s="3" t="s">
        <v>677</v>
      </c>
      <c r="C573" s="3" t="s">
        <v>683</v>
      </c>
      <c r="D573" s="2"/>
      <c r="E573" s="5" t="s">
        <v>635</v>
      </c>
      <c r="F573" s="40">
        <f>F574+F575</f>
        <v>10000</v>
      </c>
      <c r="G573" s="39">
        <f t="shared" si="8"/>
        <v>-10000</v>
      </c>
      <c r="H573" s="40">
        <f>H574+H575</f>
        <v>0</v>
      </c>
    </row>
    <row r="574" spans="1:8" ht="21" customHeight="1" hidden="1">
      <c r="A574" s="3" t="s">
        <v>674</v>
      </c>
      <c r="B574" s="3" t="s">
        <v>677</v>
      </c>
      <c r="C574" s="3" t="s">
        <v>683</v>
      </c>
      <c r="D574" s="3" t="s">
        <v>367</v>
      </c>
      <c r="E574" s="5" t="s">
        <v>443</v>
      </c>
      <c r="F574" s="40">
        <v>1200</v>
      </c>
      <c r="G574" s="39">
        <f t="shared" si="8"/>
        <v>-1200</v>
      </c>
      <c r="H574" s="40">
        <v>0</v>
      </c>
    </row>
    <row r="575" spans="1:8" ht="21" customHeight="1" hidden="1">
      <c r="A575" s="3" t="s">
        <v>674</v>
      </c>
      <c r="B575" s="3" t="s">
        <v>677</v>
      </c>
      <c r="C575" s="3" t="s">
        <v>683</v>
      </c>
      <c r="D575" s="3" t="s">
        <v>273</v>
      </c>
      <c r="E575" s="5" t="s">
        <v>274</v>
      </c>
      <c r="F575" s="40">
        <f>10000-1200</f>
        <v>8800</v>
      </c>
      <c r="G575" s="39">
        <f t="shared" si="8"/>
        <v>-8800</v>
      </c>
      <c r="H575" s="40">
        <v>0</v>
      </c>
    </row>
    <row r="576" spans="1:8" ht="25.5" customHeight="1" hidden="1">
      <c r="A576" s="29" t="s">
        <v>674</v>
      </c>
      <c r="B576" s="30" t="s">
        <v>677</v>
      </c>
      <c r="C576" s="30" t="s">
        <v>134</v>
      </c>
      <c r="D576" s="2"/>
      <c r="E576" s="5" t="s">
        <v>256</v>
      </c>
      <c r="F576" s="40">
        <f>F577</f>
        <v>0</v>
      </c>
      <c r="G576" s="39">
        <f t="shared" si="8"/>
        <v>0</v>
      </c>
      <c r="H576" s="40">
        <f>H577</f>
        <v>0</v>
      </c>
    </row>
    <row r="577" spans="1:8" ht="16.5" customHeight="1" hidden="1">
      <c r="A577" s="29" t="s">
        <v>674</v>
      </c>
      <c r="B577" s="30" t="s">
        <v>677</v>
      </c>
      <c r="C577" s="30" t="s">
        <v>134</v>
      </c>
      <c r="D577" s="3" t="s">
        <v>586</v>
      </c>
      <c r="E577" s="31" t="s">
        <v>587</v>
      </c>
      <c r="F577" s="40">
        <v>0</v>
      </c>
      <c r="G577" s="39">
        <f t="shared" si="8"/>
        <v>0</v>
      </c>
      <c r="H577" s="40">
        <v>0</v>
      </c>
    </row>
    <row r="578" spans="1:8" ht="28.5" customHeight="1" hidden="1">
      <c r="A578" s="29" t="s">
        <v>674</v>
      </c>
      <c r="B578" s="30" t="s">
        <v>677</v>
      </c>
      <c r="C578" s="30" t="s">
        <v>134</v>
      </c>
      <c r="D578" s="2"/>
      <c r="E578" s="5" t="s">
        <v>256</v>
      </c>
      <c r="F578" s="40">
        <f>F579</f>
        <v>278450</v>
      </c>
      <c r="G578" s="39">
        <f t="shared" si="8"/>
        <v>-278450</v>
      </c>
      <c r="H578" s="40">
        <f>H579</f>
        <v>0</v>
      </c>
    </row>
    <row r="579" spans="1:8" ht="33.75" customHeight="1" hidden="1">
      <c r="A579" s="29" t="s">
        <v>674</v>
      </c>
      <c r="B579" s="30" t="s">
        <v>677</v>
      </c>
      <c r="C579" s="30" t="s">
        <v>134</v>
      </c>
      <c r="D579" s="3" t="s">
        <v>526</v>
      </c>
      <c r="E579" s="5" t="s">
        <v>538</v>
      </c>
      <c r="F579" s="40">
        <v>278450</v>
      </c>
      <c r="G579" s="39">
        <f t="shared" si="8"/>
        <v>-278450</v>
      </c>
      <c r="H579" s="40">
        <v>0</v>
      </c>
    </row>
    <row r="580" spans="1:8" ht="24" customHeight="1" hidden="1">
      <c r="A580" s="29" t="s">
        <v>674</v>
      </c>
      <c r="B580" s="30" t="s">
        <v>677</v>
      </c>
      <c r="C580" s="30" t="s">
        <v>516</v>
      </c>
      <c r="D580" s="3"/>
      <c r="E580" s="31" t="s">
        <v>509</v>
      </c>
      <c r="F580" s="40">
        <f>F581</f>
        <v>0</v>
      </c>
      <c r="G580" s="39">
        <f t="shared" si="8"/>
        <v>0</v>
      </c>
      <c r="H580" s="40">
        <f>H581</f>
        <v>0</v>
      </c>
    </row>
    <row r="581" spans="1:8" ht="16.5" customHeight="1" hidden="1">
      <c r="A581" s="29" t="s">
        <v>674</v>
      </c>
      <c r="B581" s="30" t="s">
        <v>677</v>
      </c>
      <c r="C581" s="30" t="s">
        <v>516</v>
      </c>
      <c r="D581" s="3" t="s">
        <v>586</v>
      </c>
      <c r="E581" s="31" t="s">
        <v>587</v>
      </c>
      <c r="F581" s="40">
        <v>0</v>
      </c>
      <c r="G581" s="39">
        <f t="shared" si="8"/>
        <v>0</v>
      </c>
      <c r="H581" s="40">
        <v>0</v>
      </c>
    </row>
    <row r="582" spans="1:8" ht="17.25" customHeight="1" hidden="1">
      <c r="A582" s="3" t="s">
        <v>674</v>
      </c>
      <c r="B582" s="3" t="s">
        <v>677</v>
      </c>
      <c r="C582" s="3" t="s">
        <v>684</v>
      </c>
      <c r="D582" s="2"/>
      <c r="E582" s="5" t="s">
        <v>111</v>
      </c>
      <c r="F582" s="41">
        <f>F583</f>
        <v>0</v>
      </c>
      <c r="G582" s="39">
        <f t="shared" si="8"/>
        <v>0</v>
      </c>
      <c r="H582" s="41">
        <f>H583</f>
        <v>0</v>
      </c>
    </row>
    <row r="583" spans="1:8" ht="16.5" customHeight="1" hidden="1">
      <c r="A583" s="3" t="s">
        <v>674</v>
      </c>
      <c r="B583" s="3" t="s">
        <v>677</v>
      </c>
      <c r="C583" s="3" t="s">
        <v>684</v>
      </c>
      <c r="D583" s="3" t="s">
        <v>586</v>
      </c>
      <c r="E583" s="5" t="s">
        <v>587</v>
      </c>
      <c r="F583" s="40">
        <v>0</v>
      </c>
      <c r="G583" s="39">
        <f t="shared" si="8"/>
        <v>0</v>
      </c>
      <c r="H583" s="40">
        <v>0</v>
      </c>
    </row>
    <row r="584" spans="1:8" ht="23.25" customHeight="1" hidden="1">
      <c r="A584" s="3" t="s">
        <v>674</v>
      </c>
      <c r="B584" s="3" t="s">
        <v>677</v>
      </c>
      <c r="C584" s="3" t="s">
        <v>130</v>
      </c>
      <c r="D584" s="2"/>
      <c r="E584" s="5" t="s">
        <v>121</v>
      </c>
      <c r="F584" s="40">
        <f>F585</f>
        <v>0</v>
      </c>
      <c r="G584" s="39">
        <f t="shared" si="8"/>
        <v>0</v>
      </c>
      <c r="H584" s="40">
        <f>H585</f>
        <v>0</v>
      </c>
    </row>
    <row r="585" spans="1:8" ht="16.5" customHeight="1" hidden="1">
      <c r="A585" s="3" t="s">
        <v>674</v>
      </c>
      <c r="B585" s="3" t="s">
        <v>677</v>
      </c>
      <c r="C585" s="3" t="s">
        <v>130</v>
      </c>
      <c r="D585" s="3" t="s">
        <v>586</v>
      </c>
      <c r="E585" s="5" t="s">
        <v>587</v>
      </c>
      <c r="F585" s="40">
        <v>0</v>
      </c>
      <c r="G585" s="39">
        <f t="shared" si="8"/>
        <v>0</v>
      </c>
      <c r="H585" s="40">
        <v>0</v>
      </c>
    </row>
    <row r="586" spans="1:8" ht="26.25" customHeight="1" hidden="1">
      <c r="A586" s="3" t="s">
        <v>674</v>
      </c>
      <c r="B586" s="3" t="s">
        <v>677</v>
      </c>
      <c r="C586" s="30" t="s">
        <v>517</v>
      </c>
      <c r="D586" s="3"/>
      <c r="E586" s="5" t="s">
        <v>254</v>
      </c>
      <c r="F586" s="40">
        <f>F587</f>
        <v>0</v>
      </c>
      <c r="G586" s="39">
        <f t="shared" si="8"/>
        <v>0</v>
      </c>
      <c r="H586" s="40">
        <f>H587</f>
        <v>0</v>
      </c>
    </row>
    <row r="587" spans="1:8" ht="16.5" customHeight="1" hidden="1">
      <c r="A587" s="3" t="s">
        <v>674</v>
      </c>
      <c r="B587" s="3" t="s">
        <v>677</v>
      </c>
      <c r="C587" s="30" t="s">
        <v>517</v>
      </c>
      <c r="D587" s="3" t="s">
        <v>586</v>
      </c>
      <c r="E587" s="5" t="s">
        <v>587</v>
      </c>
      <c r="F587" s="40">
        <v>0</v>
      </c>
      <c r="G587" s="39">
        <f t="shared" si="8"/>
        <v>0</v>
      </c>
      <c r="H587" s="40">
        <v>0</v>
      </c>
    </row>
    <row r="588" spans="1:8" ht="22.5" customHeight="1" hidden="1">
      <c r="A588" s="29" t="s">
        <v>674</v>
      </c>
      <c r="B588" s="30" t="s">
        <v>677</v>
      </c>
      <c r="C588" s="30" t="s">
        <v>135</v>
      </c>
      <c r="D588" s="2"/>
      <c r="E588" s="31" t="s">
        <v>125</v>
      </c>
      <c r="F588" s="40">
        <f>F589</f>
        <v>0</v>
      </c>
      <c r="G588" s="39">
        <f t="shared" si="8"/>
        <v>0</v>
      </c>
      <c r="H588" s="40">
        <f>H589</f>
        <v>0</v>
      </c>
    </row>
    <row r="589" spans="1:8" ht="16.5" customHeight="1" hidden="1">
      <c r="A589" s="29" t="s">
        <v>674</v>
      </c>
      <c r="B589" s="30" t="s">
        <v>677</v>
      </c>
      <c r="C589" s="30" t="s">
        <v>135</v>
      </c>
      <c r="D589" s="3" t="s">
        <v>586</v>
      </c>
      <c r="E589" s="31" t="s">
        <v>587</v>
      </c>
      <c r="F589" s="40">
        <v>0</v>
      </c>
      <c r="G589" s="39">
        <f t="shared" si="8"/>
        <v>0</v>
      </c>
      <c r="H589" s="40">
        <v>0</v>
      </c>
    </row>
    <row r="590" spans="1:8" ht="22.5" customHeight="1" hidden="1">
      <c r="A590" s="29" t="s">
        <v>674</v>
      </c>
      <c r="B590" s="30" t="s">
        <v>677</v>
      </c>
      <c r="C590" s="30" t="s">
        <v>135</v>
      </c>
      <c r="D590" s="2"/>
      <c r="E590" s="31" t="s">
        <v>125</v>
      </c>
      <c r="F590" s="40">
        <f>F591</f>
        <v>81444</v>
      </c>
      <c r="G590" s="39">
        <f t="shared" si="8"/>
        <v>-81444</v>
      </c>
      <c r="H590" s="40">
        <f>H591</f>
        <v>0</v>
      </c>
    </row>
    <row r="591" spans="1:8" ht="31.5" customHeight="1" hidden="1">
      <c r="A591" s="29" t="s">
        <v>674</v>
      </c>
      <c r="B591" s="30" t="s">
        <v>677</v>
      </c>
      <c r="C591" s="30" t="s">
        <v>135</v>
      </c>
      <c r="D591" s="3" t="s">
        <v>526</v>
      </c>
      <c r="E591" s="5" t="s">
        <v>538</v>
      </c>
      <c r="F591" s="40">
        <v>81444</v>
      </c>
      <c r="G591" s="39">
        <f t="shared" si="8"/>
        <v>-81444</v>
      </c>
      <c r="H591" s="40">
        <v>0</v>
      </c>
    </row>
    <row r="592" spans="1:8" ht="15.75" customHeight="1" hidden="1">
      <c r="A592" s="3" t="s">
        <v>674</v>
      </c>
      <c r="B592" s="3" t="s">
        <v>677</v>
      </c>
      <c r="C592" s="3" t="s">
        <v>685</v>
      </c>
      <c r="D592" s="2"/>
      <c r="E592" s="5" t="s">
        <v>635</v>
      </c>
      <c r="F592" s="41">
        <f>F593</f>
        <v>0</v>
      </c>
      <c r="G592" s="39">
        <f t="shared" si="8"/>
        <v>0</v>
      </c>
      <c r="H592" s="41">
        <f>H593</f>
        <v>0</v>
      </c>
    </row>
    <row r="593" spans="1:8" ht="16.5" customHeight="1" hidden="1">
      <c r="A593" s="3" t="s">
        <v>674</v>
      </c>
      <c r="B593" s="3" t="s">
        <v>677</v>
      </c>
      <c r="C593" s="3" t="s">
        <v>685</v>
      </c>
      <c r="D593" s="3" t="s">
        <v>586</v>
      </c>
      <c r="E593" s="5" t="s">
        <v>587</v>
      </c>
      <c r="F593" s="40">
        <v>0</v>
      </c>
      <c r="G593" s="39">
        <f t="shared" si="8"/>
        <v>0</v>
      </c>
      <c r="H593" s="40">
        <v>0</v>
      </c>
    </row>
    <row r="594" spans="1:8" ht="16.5" customHeight="1" hidden="1">
      <c r="A594" s="3" t="s">
        <v>674</v>
      </c>
      <c r="B594" s="3" t="s">
        <v>677</v>
      </c>
      <c r="C594" s="3" t="s">
        <v>685</v>
      </c>
      <c r="D594" s="2"/>
      <c r="E594" s="5" t="s">
        <v>635</v>
      </c>
      <c r="F594" s="40">
        <f>F595+F596+F597+F598</f>
        <v>2715100</v>
      </c>
      <c r="G594" s="39">
        <f t="shared" si="8"/>
        <v>-2715100</v>
      </c>
      <c r="H594" s="40">
        <f>H595+H596+H597+H598</f>
        <v>0</v>
      </c>
    </row>
    <row r="595" spans="1:8" ht="16.5" customHeight="1" hidden="1">
      <c r="A595" s="3" t="s">
        <v>674</v>
      </c>
      <c r="B595" s="3" t="s">
        <v>677</v>
      </c>
      <c r="C595" s="3" t="s">
        <v>685</v>
      </c>
      <c r="D595" s="3" t="s">
        <v>543</v>
      </c>
      <c r="E595" s="5" t="s">
        <v>532</v>
      </c>
      <c r="F595" s="40">
        <v>2630100</v>
      </c>
      <c r="G595" s="39">
        <f t="shared" si="8"/>
        <v>-2630100</v>
      </c>
      <c r="H595" s="40">
        <v>0</v>
      </c>
    </row>
    <row r="596" spans="1:8" ht="16.5" customHeight="1" hidden="1">
      <c r="A596" s="3" t="s">
        <v>674</v>
      </c>
      <c r="B596" s="3" t="s">
        <v>677</v>
      </c>
      <c r="C596" s="3" t="s">
        <v>685</v>
      </c>
      <c r="D596" s="3" t="s">
        <v>544</v>
      </c>
      <c r="E596" s="5" t="s">
        <v>533</v>
      </c>
      <c r="F596" s="40">
        <v>0</v>
      </c>
      <c r="G596" s="39">
        <f t="shared" si="8"/>
        <v>0</v>
      </c>
      <c r="H596" s="40">
        <v>0</v>
      </c>
    </row>
    <row r="597" spans="1:8" ht="23.25" customHeight="1" hidden="1">
      <c r="A597" s="3" t="s">
        <v>674</v>
      </c>
      <c r="B597" s="3" t="s">
        <v>677</v>
      </c>
      <c r="C597" s="3" t="s">
        <v>685</v>
      </c>
      <c r="D597" s="3" t="s">
        <v>524</v>
      </c>
      <c r="E597" s="5" t="s">
        <v>534</v>
      </c>
      <c r="F597" s="40">
        <v>85000</v>
      </c>
      <c r="G597" s="39">
        <f t="shared" si="8"/>
        <v>-85000</v>
      </c>
      <c r="H597" s="40">
        <v>0</v>
      </c>
    </row>
    <row r="598" spans="1:8" ht="16.5" customHeight="1" hidden="1">
      <c r="A598" s="3" t="s">
        <v>674</v>
      </c>
      <c r="B598" s="3" t="s">
        <v>677</v>
      </c>
      <c r="C598" s="3" t="s">
        <v>685</v>
      </c>
      <c r="D598" s="3" t="s">
        <v>520</v>
      </c>
      <c r="E598" s="5" t="s">
        <v>535</v>
      </c>
      <c r="F598" s="40">
        <v>0</v>
      </c>
      <c r="G598" s="39">
        <f t="shared" si="8"/>
        <v>0</v>
      </c>
      <c r="H598" s="40">
        <v>0</v>
      </c>
    </row>
    <row r="599" spans="1:8" ht="27" customHeight="1" hidden="1">
      <c r="A599" s="29" t="s">
        <v>674</v>
      </c>
      <c r="B599" s="30" t="s">
        <v>677</v>
      </c>
      <c r="C599" s="30" t="s">
        <v>136</v>
      </c>
      <c r="D599" s="2"/>
      <c r="E599" s="5" t="s">
        <v>253</v>
      </c>
      <c r="F599" s="40">
        <f>F600</f>
        <v>0</v>
      </c>
      <c r="G599" s="39">
        <f t="shared" si="8"/>
        <v>0</v>
      </c>
      <c r="H599" s="40">
        <f>H600</f>
        <v>0</v>
      </c>
    </row>
    <row r="600" spans="1:8" ht="16.5" customHeight="1" hidden="1">
      <c r="A600" s="29" t="s">
        <v>674</v>
      </c>
      <c r="B600" s="30" t="s">
        <v>677</v>
      </c>
      <c r="C600" s="30" t="s">
        <v>136</v>
      </c>
      <c r="D600" s="3" t="s">
        <v>586</v>
      </c>
      <c r="E600" s="31" t="s">
        <v>587</v>
      </c>
      <c r="F600" s="40">
        <v>0</v>
      </c>
      <c r="G600" s="39">
        <f t="shared" si="8"/>
        <v>0</v>
      </c>
      <c r="H600" s="40">
        <v>0</v>
      </c>
    </row>
    <row r="601" spans="1:8" ht="30" customHeight="1" hidden="1">
      <c r="A601" s="3" t="s">
        <v>674</v>
      </c>
      <c r="B601" s="3" t="s">
        <v>677</v>
      </c>
      <c r="C601" s="3" t="s">
        <v>686</v>
      </c>
      <c r="D601" s="2"/>
      <c r="E601" s="5" t="s">
        <v>240</v>
      </c>
      <c r="F601" s="41">
        <f>F602</f>
        <v>0</v>
      </c>
      <c r="G601" s="39">
        <f t="shared" si="8"/>
        <v>0</v>
      </c>
      <c r="H601" s="41">
        <f>H602</f>
        <v>0</v>
      </c>
    </row>
    <row r="602" spans="1:8" ht="16.5" customHeight="1" hidden="1">
      <c r="A602" s="3" t="s">
        <v>674</v>
      </c>
      <c r="B602" s="3" t="s">
        <v>677</v>
      </c>
      <c r="C602" s="3" t="s">
        <v>686</v>
      </c>
      <c r="D602" s="3" t="s">
        <v>586</v>
      </c>
      <c r="E602" s="5" t="s">
        <v>587</v>
      </c>
      <c r="F602" s="40">
        <v>0</v>
      </c>
      <c r="G602" s="39">
        <f t="shared" si="8"/>
        <v>0</v>
      </c>
      <c r="H602" s="40">
        <v>0</v>
      </c>
    </row>
    <row r="603" spans="1:8" ht="24" customHeight="1" hidden="1">
      <c r="A603" s="3" t="s">
        <v>674</v>
      </c>
      <c r="B603" s="3" t="s">
        <v>677</v>
      </c>
      <c r="C603" s="3" t="s">
        <v>686</v>
      </c>
      <c r="D603" s="2"/>
      <c r="E603" s="5" t="s">
        <v>240</v>
      </c>
      <c r="F603" s="40">
        <f>F604</f>
        <v>40000</v>
      </c>
      <c r="G603" s="39">
        <f t="shared" si="8"/>
        <v>-40000</v>
      </c>
      <c r="H603" s="40">
        <f>H604</f>
        <v>0</v>
      </c>
    </row>
    <row r="604" spans="1:8" ht="16.5" customHeight="1" hidden="1">
      <c r="A604" s="3" t="s">
        <v>674</v>
      </c>
      <c r="B604" s="3" t="s">
        <v>677</v>
      </c>
      <c r="C604" s="3" t="s">
        <v>686</v>
      </c>
      <c r="D604" s="3" t="s">
        <v>520</v>
      </c>
      <c r="E604" s="5" t="s">
        <v>535</v>
      </c>
      <c r="F604" s="40">
        <v>40000</v>
      </c>
      <c r="G604" s="39">
        <f t="shared" si="8"/>
        <v>-40000</v>
      </c>
      <c r="H604" s="40">
        <v>0</v>
      </c>
    </row>
    <row r="605" spans="1:8" ht="24.75" customHeight="1" hidden="1">
      <c r="A605" s="3" t="s">
        <v>674</v>
      </c>
      <c r="B605" s="3" t="s">
        <v>677</v>
      </c>
      <c r="C605" s="3" t="s">
        <v>687</v>
      </c>
      <c r="D605" s="2"/>
      <c r="E605" s="5" t="s">
        <v>688</v>
      </c>
      <c r="F605" s="41">
        <f>F606</f>
        <v>0</v>
      </c>
      <c r="G605" s="39">
        <f t="shared" si="8"/>
        <v>0</v>
      </c>
      <c r="H605" s="41">
        <f>H606</f>
        <v>0</v>
      </c>
    </row>
    <row r="606" spans="1:8" ht="16.5" customHeight="1" hidden="1">
      <c r="A606" s="3" t="s">
        <v>674</v>
      </c>
      <c r="B606" s="3" t="s">
        <v>677</v>
      </c>
      <c r="C606" s="3" t="s">
        <v>687</v>
      </c>
      <c r="D606" s="3" t="s">
        <v>586</v>
      </c>
      <c r="E606" s="5" t="s">
        <v>587</v>
      </c>
      <c r="F606" s="40">
        <v>0</v>
      </c>
      <c r="G606" s="39">
        <f t="shared" si="8"/>
        <v>0</v>
      </c>
      <c r="H606" s="40">
        <v>0</v>
      </c>
    </row>
    <row r="607" spans="1:8" ht="31.5" hidden="1">
      <c r="A607" s="3" t="s">
        <v>674</v>
      </c>
      <c r="B607" s="3" t="s">
        <v>677</v>
      </c>
      <c r="C607" s="30" t="s">
        <v>313</v>
      </c>
      <c r="D607" s="3"/>
      <c r="E607" s="31" t="s">
        <v>326</v>
      </c>
      <c r="F607" s="40">
        <f>F608</f>
        <v>0</v>
      </c>
      <c r="G607" s="39">
        <f t="shared" si="8"/>
        <v>0</v>
      </c>
      <c r="H607" s="40">
        <f>H608</f>
        <v>0</v>
      </c>
    </row>
    <row r="608" spans="1:8" ht="16.5" customHeight="1" hidden="1">
      <c r="A608" s="3" t="s">
        <v>674</v>
      </c>
      <c r="B608" s="3" t="s">
        <v>677</v>
      </c>
      <c r="C608" s="30" t="s">
        <v>313</v>
      </c>
      <c r="D608" s="3" t="s">
        <v>586</v>
      </c>
      <c r="E608" s="31" t="s">
        <v>587</v>
      </c>
      <c r="F608" s="40"/>
      <c r="G608" s="39">
        <f t="shared" si="8"/>
        <v>0</v>
      </c>
      <c r="H608" s="40"/>
    </row>
    <row r="609" spans="1:8" ht="32.25" customHeight="1">
      <c r="A609" s="29" t="s">
        <v>674</v>
      </c>
      <c r="B609" s="30" t="s">
        <v>677</v>
      </c>
      <c r="C609" s="30" t="s">
        <v>137</v>
      </c>
      <c r="D609" s="2"/>
      <c r="E609" s="5" t="s">
        <v>257</v>
      </c>
      <c r="F609" s="40">
        <f>F610</f>
        <v>0</v>
      </c>
      <c r="G609" s="39">
        <f>H609-F609</f>
        <v>6300000</v>
      </c>
      <c r="H609" s="40">
        <f>H610</f>
        <v>6300000</v>
      </c>
    </row>
    <row r="610" spans="1:8" ht="36.75" customHeight="1">
      <c r="A610" s="29" t="s">
        <v>674</v>
      </c>
      <c r="B610" s="30" t="s">
        <v>677</v>
      </c>
      <c r="C610" s="30" t="s">
        <v>137</v>
      </c>
      <c r="D610" s="3" t="s">
        <v>526</v>
      </c>
      <c r="E610" s="5" t="s">
        <v>538</v>
      </c>
      <c r="F610" s="40">
        <v>0</v>
      </c>
      <c r="G610" s="39">
        <f>H610-F610</f>
        <v>6300000</v>
      </c>
      <c r="H610" s="40">
        <v>6300000</v>
      </c>
    </row>
    <row r="611" spans="1:8" ht="31.5" customHeight="1">
      <c r="A611" s="29" t="s">
        <v>674</v>
      </c>
      <c r="B611" s="30" t="s">
        <v>677</v>
      </c>
      <c r="C611" s="30" t="s">
        <v>784</v>
      </c>
      <c r="D611" s="2"/>
      <c r="E611" s="5" t="s">
        <v>785</v>
      </c>
      <c r="F611" s="40">
        <f>F612</f>
        <v>0</v>
      </c>
      <c r="G611" s="39">
        <f t="shared" si="8"/>
        <v>270000</v>
      </c>
      <c r="H611" s="40">
        <f>H612</f>
        <v>270000</v>
      </c>
    </row>
    <row r="612" spans="1:8" ht="33" customHeight="1">
      <c r="A612" s="29" t="s">
        <v>674</v>
      </c>
      <c r="B612" s="30" t="s">
        <v>677</v>
      </c>
      <c r="C612" s="30" t="s">
        <v>784</v>
      </c>
      <c r="D612" s="3" t="s">
        <v>526</v>
      </c>
      <c r="E612" s="5" t="s">
        <v>538</v>
      </c>
      <c r="F612" s="40">
        <v>0</v>
      </c>
      <c r="G612" s="39">
        <f t="shared" si="8"/>
        <v>270000</v>
      </c>
      <c r="H612" s="40">
        <v>270000</v>
      </c>
    </row>
    <row r="613" spans="1:8" ht="33" customHeight="1">
      <c r="A613" s="29" t="s">
        <v>674</v>
      </c>
      <c r="B613" s="30" t="s">
        <v>677</v>
      </c>
      <c r="C613" s="30" t="s">
        <v>786</v>
      </c>
      <c r="D613" s="3"/>
      <c r="E613" s="5" t="s">
        <v>787</v>
      </c>
      <c r="F613" s="40">
        <f>F614</f>
        <v>0</v>
      </c>
      <c r="G613" s="39">
        <f t="shared" si="8"/>
        <v>38800</v>
      </c>
      <c r="H613" s="40">
        <f>H614</f>
        <v>38800</v>
      </c>
    </row>
    <row r="614" spans="1:8" ht="33" customHeight="1">
      <c r="A614" s="29" t="s">
        <v>674</v>
      </c>
      <c r="B614" s="30" t="s">
        <v>677</v>
      </c>
      <c r="C614" s="30" t="s">
        <v>786</v>
      </c>
      <c r="D614" s="3" t="s">
        <v>526</v>
      </c>
      <c r="E614" s="5" t="s">
        <v>538</v>
      </c>
      <c r="F614" s="40">
        <v>0</v>
      </c>
      <c r="G614" s="39">
        <f t="shared" si="8"/>
        <v>38800</v>
      </c>
      <c r="H614" s="40">
        <v>38800</v>
      </c>
    </row>
    <row r="615" spans="1:8" ht="27" customHeight="1">
      <c r="A615" s="29" t="s">
        <v>674</v>
      </c>
      <c r="B615" s="30" t="s">
        <v>677</v>
      </c>
      <c r="C615" s="30" t="s">
        <v>202</v>
      </c>
      <c r="D615" s="2"/>
      <c r="E615" s="5" t="s">
        <v>258</v>
      </c>
      <c r="F615" s="40">
        <f>F616</f>
        <v>0</v>
      </c>
      <c r="G615" s="39">
        <f t="shared" si="8"/>
        <v>6020000</v>
      </c>
      <c r="H615" s="40">
        <f>H616</f>
        <v>6020000</v>
      </c>
    </row>
    <row r="616" spans="1:8" ht="32.25" customHeight="1">
      <c r="A616" s="29" t="s">
        <v>674</v>
      </c>
      <c r="B616" s="30" t="s">
        <v>677</v>
      </c>
      <c r="C616" s="30" t="s">
        <v>202</v>
      </c>
      <c r="D616" s="3" t="s">
        <v>526</v>
      </c>
      <c r="E616" s="5" t="s">
        <v>538</v>
      </c>
      <c r="F616" s="40">
        <v>0</v>
      </c>
      <c r="G616" s="39">
        <f t="shared" si="8"/>
        <v>6020000</v>
      </c>
      <c r="H616" s="40">
        <v>6020000</v>
      </c>
    </row>
    <row r="617" spans="1:8" ht="36.75" customHeight="1">
      <c r="A617" s="29" t="s">
        <v>674</v>
      </c>
      <c r="B617" s="30" t="s">
        <v>677</v>
      </c>
      <c r="C617" s="30" t="s">
        <v>817</v>
      </c>
      <c r="D617" s="2"/>
      <c r="E617" s="5" t="s">
        <v>818</v>
      </c>
      <c r="F617" s="40">
        <f>F618</f>
        <v>0</v>
      </c>
      <c r="G617" s="39">
        <f t="shared" si="8"/>
        <v>32000</v>
      </c>
      <c r="H617" s="40">
        <f>H618</f>
        <v>32000</v>
      </c>
    </row>
    <row r="618" spans="1:8" ht="30.75" customHeight="1">
      <c r="A618" s="29" t="s">
        <v>674</v>
      </c>
      <c r="B618" s="30" t="s">
        <v>677</v>
      </c>
      <c r="C618" s="30" t="s">
        <v>817</v>
      </c>
      <c r="D618" s="3" t="s">
        <v>526</v>
      </c>
      <c r="E618" s="5" t="s">
        <v>538</v>
      </c>
      <c r="F618" s="40">
        <v>0</v>
      </c>
      <c r="G618" s="39">
        <f t="shared" si="8"/>
        <v>32000</v>
      </c>
      <c r="H618" s="40">
        <v>32000</v>
      </c>
    </row>
    <row r="619" spans="1:8" ht="32.25" customHeight="1">
      <c r="A619" s="29" t="s">
        <v>674</v>
      </c>
      <c r="B619" s="30" t="s">
        <v>677</v>
      </c>
      <c r="C619" s="30" t="s">
        <v>346</v>
      </c>
      <c r="D619" s="3"/>
      <c r="E619" s="44" t="s">
        <v>389</v>
      </c>
      <c r="F619" s="40">
        <f>F620+F621+F622+F623</f>
        <v>0</v>
      </c>
      <c r="G619" s="39">
        <f t="shared" si="8"/>
        <v>3185850</v>
      </c>
      <c r="H619" s="40">
        <f>H620+H621+H622+H623</f>
        <v>3185850</v>
      </c>
    </row>
    <row r="620" spans="1:8" ht="17.25" customHeight="1">
      <c r="A620" s="29" t="s">
        <v>674</v>
      </c>
      <c r="B620" s="30" t="s">
        <v>677</v>
      </c>
      <c r="C620" s="30" t="s">
        <v>346</v>
      </c>
      <c r="D620" s="3" t="s">
        <v>521</v>
      </c>
      <c r="E620" s="5" t="s">
        <v>532</v>
      </c>
      <c r="F620" s="40">
        <v>0</v>
      </c>
      <c r="G620" s="39">
        <f t="shared" si="8"/>
        <v>2783100</v>
      </c>
      <c r="H620" s="40">
        <f>2137500+645600</f>
        <v>2783100</v>
      </c>
    </row>
    <row r="621" spans="1:8" ht="17.25" customHeight="1">
      <c r="A621" s="29" t="s">
        <v>674</v>
      </c>
      <c r="B621" s="30" t="s">
        <v>677</v>
      </c>
      <c r="C621" s="30" t="s">
        <v>346</v>
      </c>
      <c r="D621" s="3" t="s">
        <v>522</v>
      </c>
      <c r="E621" s="31" t="s">
        <v>533</v>
      </c>
      <c r="F621" s="40">
        <v>0</v>
      </c>
      <c r="G621" s="39">
        <f t="shared" si="8"/>
        <v>13500</v>
      </c>
      <c r="H621" s="40">
        <v>13500</v>
      </c>
    </row>
    <row r="622" spans="1:8" ht="24" customHeight="1" hidden="1">
      <c r="A622" s="29" t="s">
        <v>674</v>
      </c>
      <c r="B622" s="30" t="s">
        <v>677</v>
      </c>
      <c r="C622" s="30" t="s">
        <v>346</v>
      </c>
      <c r="D622" s="3" t="s">
        <v>524</v>
      </c>
      <c r="E622" s="68" t="s">
        <v>534</v>
      </c>
      <c r="F622" s="40">
        <v>0</v>
      </c>
      <c r="G622" s="39">
        <f t="shared" si="8"/>
        <v>0</v>
      </c>
      <c r="H622" s="40"/>
    </row>
    <row r="623" spans="1:8" ht="17.25" customHeight="1">
      <c r="A623" s="29" t="s">
        <v>674</v>
      </c>
      <c r="B623" s="30" t="s">
        <v>677</v>
      </c>
      <c r="C623" s="30" t="s">
        <v>346</v>
      </c>
      <c r="D623" s="3" t="s">
        <v>520</v>
      </c>
      <c r="E623" s="31" t="s">
        <v>535</v>
      </c>
      <c r="F623" s="40">
        <v>0</v>
      </c>
      <c r="G623" s="39">
        <f t="shared" si="8"/>
        <v>389250</v>
      </c>
      <c r="H623" s="40">
        <f>3400+85500+159500+78750+51300+10800</f>
        <v>389250</v>
      </c>
    </row>
    <row r="624" spans="1:8" ht="37.5" customHeight="1">
      <c r="A624" s="29" t="s">
        <v>674</v>
      </c>
      <c r="B624" s="30" t="s">
        <v>677</v>
      </c>
      <c r="C624" s="30" t="s">
        <v>819</v>
      </c>
      <c r="D624" s="3"/>
      <c r="E624" s="31" t="s">
        <v>820</v>
      </c>
      <c r="F624" s="40">
        <f>F625</f>
        <v>0</v>
      </c>
      <c r="G624" s="39">
        <f t="shared" si="8"/>
        <v>88000</v>
      </c>
      <c r="H624" s="40">
        <f>H625</f>
        <v>88000</v>
      </c>
    </row>
    <row r="625" spans="1:8" ht="17.25" customHeight="1">
      <c r="A625" s="29" t="s">
        <v>674</v>
      </c>
      <c r="B625" s="30" t="s">
        <v>677</v>
      </c>
      <c r="C625" s="30" t="s">
        <v>819</v>
      </c>
      <c r="D625" s="3" t="s">
        <v>520</v>
      </c>
      <c r="E625" s="31" t="s">
        <v>535</v>
      </c>
      <c r="F625" s="40">
        <v>0</v>
      </c>
      <c r="G625" s="39">
        <f t="shared" si="8"/>
        <v>88000</v>
      </c>
      <c r="H625" s="40">
        <v>88000</v>
      </c>
    </row>
    <row r="626" spans="1:8" ht="17.25" customHeight="1">
      <c r="A626" s="29" t="s">
        <v>674</v>
      </c>
      <c r="B626" s="30" t="s">
        <v>741</v>
      </c>
      <c r="C626" s="30"/>
      <c r="D626" s="3"/>
      <c r="E626" s="31" t="s">
        <v>495</v>
      </c>
      <c r="F626" s="40">
        <f>F627+F631+F641+F645+F649+F663+F653+F629+F633+F638+F643+F647+F655+F651+F661</f>
        <v>3044388</v>
      </c>
      <c r="G626" s="39">
        <f t="shared" si="8"/>
        <v>1218406</v>
      </c>
      <c r="H626" s="40">
        <f>H627+H631+H641+H645+H649+H663+H653+H629+H633+H638+H643+H647+H655+H651+H661</f>
        <v>4262794</v>
      </c>
    </row>
    <row r="627" spans="1:8" ht="17.25" customHeight="1" hidden="1">
      <c r="A627" s="29" t="s">
        <v>674</v>
      </c>
      <c r="B627" s="30" t="s">
        <v>741</v>
      </c>
      <c r="C627" s="30" t="s">
        <v>618</v>
      </c>
      <c r="D627" s="3"/>
      <c r="E627" s="5" t="s">
        <v>589</v>
      </c>
      <c r="F627" s="40">
        <f>F628</f>
        <v>0</v>
      </c>
      <c r="G627" s="39">
        <f t="shared" si="8"/>
        <v>0</v>
      </c>
      <c r="H627" s="40">
        <f>H628</f>
        <v>0</v>
      </c>
    </row>
    <row r="628" spans="1:8" ht="17.25" customHeight="1" hidden="1">
      <c r="A628" s="29" t="s">
        <v>674</v>
      </c>
      <c r="B628" s="30" t="s">
        <v>741</v>
      </c>
      <c r="C628" s="30" t="s">
        <v>618</v>
      </c>
      <c r="D628" s="3" t="s">
        <v>568</v>
      </c>
      <c r="E628" s="5" t="s">
        <v>569</v>
      </c>
      <c r="F628" s="40">
        <v>0</v>
      </c>
      <c r="G628" s="39">
        <f t="shared" si="8"/>
        <v>0</v>
      </c>
      <c r="H628" s="40">
        <v>0</v>
      </c>
    </row>
    <row r="629" spans="1:8" ht="17.25" customHeight="1">
      <c r="A629" s="29" t="s">
        <v>674</v>
      </c>
      <c r="B629" s="30" t="s">
        <v>741</v>
      </c>
      <c r="C629" s="30" t="s">
        <v>618</v>
      </c>
      <c r="D629" s="3"/>
      <c r="E629" s="5" t="s">
        <v>589</v>
      </c>
      <c r="F629" s="40">
        <f>F630</f>
        <v>630600</v>
      </c>
      <c r="G629" s="39">
        <f t="shared" si="8"/>
        <v>174500</v>
      </c>
      <c r="H629" s="40">
        <f>H630</f>
        <v>805100</v>
      </c>
    </row>
    <row r="630" spans="1:8" ht="17.25" customHeight="1">
      <c r="A630" s="29" t="s">
        <v>674</v>
      </c>
      <c r="B630" s="30" t="s">
        <v>741</v>
      </c>
      <c r="C630" s="30" t="s">
        <v>618</v>
      </c>
      <c r="D630" s="3" t="s">
        <v>521</v>
      </c>
      <c r="E630" s="5" t="s">
        <v>532</v>
      </c>
      <c r="F630" s="40">
        <f>484300+146300</f>
        <v>630600</v>
      </c>
      <c r="G630" s="39">
        <f t="shared" si="8"/>
        <v>174500</v>
      </c>
      <c r="H630" s="40">
        <f>618400+186700</f>
        <v>805100</v>
      </c>
    </row>
    <row r="631" spans="1:8" ht="24" customHeight="1" hidden="1">
      <c r="A631" s="29" t="s">
        <v>674</v>
      </c>
      <c r="B631" s="30" t="s">
        <v>741</v>
      </c>
      <c r="C631" s="30" t="s">
        <v>672</v>
      </c>
      <c r="D631" s="3"/>
      <c r="E631" s="5" t="s">
        <v>248</v>
      </c>
      <c r="F631" s="40">
        <f>F632</f>
        <v>0</v>
      </c>
      <c r="G631" s="39">
        <f t="shared" si="8"/>
        <v>0</v>
      </c>
      <c r="H631" s="40">
        <f>H632</f>
        <v>0</v>
      </c>
    </row>
    <row r="632" spans="1:8" ht="17.25" customHeight="1" hidden="1">
      <c r="A632" s="29" t="s">
        <v>674</v>
      </c>
      <c r="B632" s="30" t="s">
        <v>741</v>
      </c>
      <c r="C632" s="30" t="s">
        <v>672</v>
      </c>
      <c r="D632" s="3" t="s">
        <v>586</v>
      </c>
      <c r="E632" s="31" t="s">
        <v>587</v>
      </c>
      <c r="F632" s="40">
        <v>0</v>
      </c>
      <c r="G632" s="39">
        <f t="shared" si="8"/>
        <v>0</v>
      </c>
      <c r="H632" s="40">
        <v>0</v>
      </c>
    </row>
    <row r="633" spans="1:8" ht="25.5" customHeight="1">
      <c r="A633" s="29" t="s">
        <v>674</v>
      </c>
      <c r="B633" s="30" t="s">
        <v>741</v>
      </c>
      <c r="C633" s="30" t="s">
        <v>672</v>
      </c>
      <c r="D633" s="3"/>
      <c r="E633" s="5" t="s">
        <v>248</v>
      </c>
      <c r="F633" s="40">
        <f>F634+F635+F637+F636</f>
        <v>2373485</v>
      </c>
      <c r="G633" s="39">
        <f t="shared" si="8"/>
        <v>405559</v>
      </c>
      <c r="H633" s="40">
        <f>H634+H635+H637+H636</f>
        <v>2779044</v>
      </c>
    </row>
    <row r="634" spans="1:8" ht="17.25" customHeight="1">
      <c r="A634" s="29" t="s">
        <v>674</v>
      </c>
      <c r="B634" s="30" t="s">
        <v>741</v>
      </c>
      <c r="C634" s="30" t="s">
        <v>672</v>
      </c>
      <c r="D634" s="3" t="s">
        <v>521</v>
      </c>
      <c r="E634" s="5" t="s">
        <v>532</v>
      </c>
      <c r="F634" s="40">
        <f>1438900+434500</f>
        <v>1873400</v>
      </c>
      <c r="G634" s="39">
        <f t="shared" si="8"/>
        <v>322900</v>
      </c>
      <c r="H634" s="40">
        <f>1686900+509400</f>
        <v>2196300</v>
      </c>
    </row>
    <row r="635" spans="1:8" ht="17.25" customHeight="1">
      <c r="A635" s="29" t="s">
        <v>674</v>
      </c>
      <c r="B635" s="30" t="s">
        <v>741</v>
      </c>
      <c r="C635" s="30" t="s">
        <v>672</v>
      </c>
      <c r="D635" s="3" t="s">
        <v>522</v>
      </c>
      <c r="E635" s="31" t="s">
        <v>533</v>
      </c>
      <c r="F635" s="40">
        <v>0</v>
      </c>
      <c r="G635" s="39">
        <f t="shared" si="8"/>
        <v>4000</v>
      </c>
      <c r="H635" s="40">
        <v>4000</v>
      </c>
    </row>
    <row r="636" spans="1:8" ht="24" customHeight="1">
      <c r="A636" s="29" t="s">
        <v>674</v>
      </c>
      <c r="B636" s="30" t="s">
        <v>741</v>
      </c>
      <c r="C636" s="30" t="s">
        <v>672</v>
      </c>
      <c r="D636" s="3" t="s">
        <v>524</v>
      </c>
      <c r="E636" s="68" t="s">
        <v>534</v>
      </c>
      <c r="F636" s="40">
        <v>0</v>
      </c>
      <c r="G636" s="39">
        <f t="shared" si="8"/>
        <v>11700</v>
      </c>
      <c r="H636" s="40">
        <v>11700</v>
      </c>
    </row>
    <row r="637" spans="1:8" ht="17.25" customHeight="1">
      <c r="A637" s="29" t="s">
        <v>674</v>
      </c>
      <c r="B637" s="30" t="s">
        <v>741</v>
      </c>
      <c r="C637" s="30" t="s">
        <v>672</v>
      </c>
      <c r="D637" s="3" t="s">
        <v>520</v>
      </c>
      <c r="E637" s="31" t="s">
        <v>535</v>
      </c>
      <c r="F637" s="40">
        <v>500085</v>
      </c>
      <c r="G637" s="39">
        <f t="shared" si="8"/>
        <v>66959</v>
      </c>
      <c r="H637" s="40">
        <f>43200+405939+12600+105305</f>
        <v>567044</v>
      </c>
    </row>
    <row r="638" spans="1:8" ht="27" customHeight="1">
      <c r="A638" s="29" t="s">
        <v>674</v>
      </c>
      <c r="B638" s="30" t="s">
        <v>741</v>
      </c>
      <c r="C638" s="30" t="s">
        <v>672</v>
      </c>
      <c r="D638" s="3"/>
      <c r="E638" s="5" t="s">
        <v>248</v>
      </c>
      <c r="F638" s="40">
        <f>F639+F640</f>
        <v>25000</v>
      </c>
      <c r="G638" s="39">
        <f t="shared" si="8"/>
        <v>-2000</v>
      </c>
      <c r="H638" s="40">
        <f>H639+H640</f>
        <v>23000</v>
      </c>
    </row>
    <row r="639" spans="1:8" ht="16.5" customHeight="1">
      <c r="A639" s="29" t="s">
        <v>674</v>
      </c>
      <c r="B639" s="30" t="s">
        <v>741</v>
      </c>
      <c r="C639" s="30" t="s">
        <v>672</v>
      </c>
      <c r="D639" s="3" t="s">
        <v>367</v>
      </c>
      <c r="E639" s="5" t="s">
        <v>443</v>
      </c>
      <c r="F639" s="40">
        <v>9500</v>
      </c>
      <c r="G639" s="39">
        <f t="shared" si="8"/>
        <v>-760</v>
      </c>
      <c r="H639" s="40">
        <v>8740</v>
      </c>
    </row>
    <row r="640" spans="1:8" ht="16.5" customHeight="1">
      <c r="A640" s="29" t="s">
        <v>674</v>
      </c>
      <c r="B640" s="30" t="s">
        <v>741</v>
      </c>
      <c r="C640" s="30" t="s">
        <v>672</v>
      </c>
      <c r="D640" s="3" t="s">
        <v>273</v>
      </c>
      <c r="E640" s="5" t="s">
        <v>274</v>
      </c>
      <c r="F640" s="40">
        <f>25000-9500</f>
        <v>15500</v>
      </c>
      <c r="G640" s="39">
        <f t="shared" si="8"/>
        <v>-1240</v>
      </c>
      <c r="H640" s="40">
        <v>14260</v>
      </c>
    </row>
    <row r="641" spans="1:8" ht="17.25" customHeight="1" hidden="1">
      <c r="A641" s="29" t="s">
        <v>674</v>
      </c>
      <c r="B641" s="30" t="s">
        <v>741</v>
      </c>
      <c r="C641" s="30" t="s">
        <v>691</v>
      </c>
      <c r="D641" s="3"/>
      <c r="E641" s="5" t="s">
        <v>111</v>
      </c>
      <c r="F641" s="40">
        <f>F642</f>
        <v>0</v>
      </c>
      <c r="G641" s="39">
        <f t="shared" si="8"/>
        <v>0</v>
      </c>
      <c r="H641" s="40">
        <f>H642</f>
        <v>0</v>
      </c>
    </row>
    <row r="642" spans="1:8" ht="12.75" customHeight="1" hidden="1">
      <c r="A642" s="29" t="s">
        <v>674</v>
      </c>
      <c r="B642" s="30" t="s">
        <v>741</v>
      </c>
      <c r="C642" s="30" t="s">
        <v>691</v>
      </c>
      <c r="D642" s="3" t="s">
        <v>586</v>
      </c>
      <c r="E642" s="31" t="s">
        <v>587</v>
      </c>
      <c r="F642" s="40">
        <v>0</v>
      </c>
      <c r="G642" s="39">
        <f t="shared" si="8"/>
        <v>0</v>
      </c>
      <c r="H642" s="40">
        <v>0</v>
      </c>
    </row>
    <row r="643" spans="1:8" ht="17.25" customHeight="1">
      <c r="A643" s="29" t="s">
        <v>674</v>
      </c>
      <c r="B643" s="30" t="s">
        <v>741</v>
      </c>
      <c r="C643" s="30" t="s">
        <v>691</v>
      </c>
      <c r="D643" s="3"/>
      <c r="E643" s="5" t="s">
        <v>111</v>
      </c>
      <c r="F643" s="40">
        <f>F644</f>
        <v>13080</v>
      </c>
      <c r="G643" s="39">
        <f t="shared" si="8"/>
        <v>17607</v>
      </c>
      <c r="H643" s="40">
        <f>H644</f>
        <v>30687</v>
      </c>
    </row>
    <row r="644" spans="1:8" ht="17.25" customHeight="1">
      <c r="A644" s="29" t="s">
        <v>674</v>
      </c>
      <c r="B644" s="30" t="s">
        <v>741</v>
      </c>
      <c r="C644" s="30" t="s">
        <v>691</v>
      </c>
      <c r="D644" s="3" t="s">
        <v>520</v>
      </c>
      <c r="E644" s="31" t="s">
        <v>535</v>
      </c>
      <c r="F644" s="40">
        <v>13080</v>
      </c>
      <c r="G644" s="39">
        <f t="shared" si="8"/>
        <v>17607</v>
      </c>
      <c r="H644" s="40">
        <v>30687</v>
      </c>
    </row>
    <row r="645" spans="1:8" ht="23.25" customHeight="1" hidden="1">
      <c r="A645" s="29" t="s">
        <v>674</v>
      </c>
      <c r="B645" s="30" t="s">
        <v>741</v>
      </c>
      <c r="C645" s="30" t="s">
        <v>138</v>
      </c>
      <c r="D645" s="3"/>
      <c r="E645" s="31" t="s">
        <v>140</v>
      </c>
      <c r="F645" s="40">
        <f>F646</f>
        <v>0</v>
      </c>
      <c r="G645" s="39">
        <f t="shared" si="8"/>
        <v>0</v>
      </c>
      <c r="H645" s="40">
        <f>H646</f>
        <v>0</v>
      </c>
    </row>
    <row r="646" spans="1:8" ht="17.25" customHeight="1" hidden="1">
      <c r="A646" s="29" t="s">
        <v>674</v>
      </c>
      <c r="B646" s="30" t="s">
        <v>741</v>
      </c>
      <c r="C646" s="30" t="s">
        <v>138</v>
      </c>
      <c r="D646" s="3" t="s">
        <v>586</v>
      </c>
      <c r="E646" s="31" t="s">
        <v>587</v>
      </c>
      <c r="F646" s="40">
        <v>0</v>
      </c>
      <c r="G646" s="39">
        <f t="shared" si="8"/>
        <v>0</v>
      </c>
      <c r="H646" s="40">
        <v>0</v>
      </c>
    </row>
    <row r="647" spans="1:8" ht="17.25" customHeight="1">
      <c r="A647" s="29" t="s">
        <v>674</v>
      </c>
      <c r="B647" s="30" t="s">
        <v>741</v>
      </c>
      <c r="C647" s="30" t="s">
        <v>691</v>
      </c>
      <c r="D647" s="3"/>
      <c r="E647" s="5" t="s">
        <v>123</v>
      </c>
      <c r="F647" s="40">
        <f>F648</f>
        <v>2223</v>
      </c>
      <c r="G647" s="39">
        <f t="shared" si="8"/>
        <v>2340</v>
      </c>
      <c r="H647" s="40">
        <f>H648</f>
        <v>4563</v>
      </c>
    </row>
    <row r="648" spans="1:8" ht="17.25" customHeight="1">
      <c r="A648" s="29" t="s">
        <v>674</v>
      </c>
      <c r="B648" s="30" t="s">
        <v>741</v>
      </c>
      <c r="C648" s="30" t="s">
        <v>691</v>
      </c>
      <c r="D648" s="3" t="s">
        <v>520</v>
      </c>
      <c r="E648" s="31" t="s">
        <v>535</v>
      </c>
      <c r="F648" s="40">
        <v>2223</v>
      </c>
      <c r="G648" s="39">
        <f t="shared" si="8"/>
        <v>2340</v>
      </c>
      <c r="H648" s="40">
        <v>4563</v>
      </c>
    </row>
    <row r="649" spans="1:8" ht="17.25" customHeight="1">
      <c r="A649" s="29" t="s">
        <v>674</v>
      </c>
      <c r="B649" s="30" t="s">
        <v>741</v>
      </c>
      <c r="C649" s="30" t="s">
        <v>604</v>
      </c>
      <c r="D649" s="3"/>
      <c r="E649" s="31" t="s">
        <v>493</v>
      </c>
      <c r="F649" s="40">
        <f>F650</f>
        <v>0</v>
      </c>
      <c r="G649" s="39">
        <f t="shared" si="8"/>
        <v>36000</v>
      </c>
      <c r="H649" s="40">
        <f>H650</f>
        <v>36000</v>
      </c>
    </row>
    <row r="650" spans="1:8" ht="17.25" customHeight="1">
      <c r="A650" s="29" t="s">
        <v>674</v>
      </c>
      <c r="B650" s="30" t="s">
        <v>741</v>
      </c>
      <c r="C650" s="30" t="s">
        <v>604</v>
      </c>
      <c r="D650" s="3" t="s">
        <v>520</v>
      </c>
      <c r="E650" s="31" t="s">
        <v>535</v>
      </c>
      <c r="F650" s="40">
        <v>0</v>
      </c>
      <c r="G650" s="39">
        <f t="shared" si="8"/>
        <v>36000</v>
      </c>
      <c r="H650" s="40">
        <v>36000</v>
      </c>
    </row>
    <row r="651" spans="1:8" ht="49.5" customHeight="1">
      <c r="A651" s="29" t="s">
        <v>674</v>
      </c>
      <c r="B651" s="30" t="s">
        <v>741</v>
      </c>
      <c r="C651" s="30" t="s">
        <v>170</v>
      </c>
      <c r="D651" s="3"/>
      <c r="E651" s="31" t="s">
        <v>446</v>
      </c>
      <c r="F651" s="40">
        <f>F652</f>
        <v>0</v>
      </c>
      <c r="G651" s="39">
        <f t="shared" si="8"/>
        <v>22500</v>
      </c>
      <c r="H651" s="40">
        <f>H652</f>
        <v>22500</v>
      </c>
    </row>
    <row r="652" spans="1:8" ht="17.25" customHeight="1">
      <c r="A652" s="29" t="s">
        <v>674</v>
      </c>
      <c r="B652" s="30" t="s">
        <v>741</v>
      </c>
      <c r="C652" s="30" t="s">
        <v>170</v>
      </c>
      <c r="D652" s="3" t="s">
        <v>520</v>
      </c>
      <c r="E652" s="31" t="s">
        <v>535</v>
      </c>
      <c r="F652" s="40">
        <v>0</v>
      </c>
      <c r="G652" s="39">
        <f t="shared" si="8"/>
        <v>22500</v>
      </c>
      <c r="H652" s="40">
        <v>22500</v>
      </c>
    </row>
    <row r="653" spans="1:8" ht="44.25" customHeight="1">
      <c r="A653" s="29" t="s">
        <v>674</v>
      </c>
      <c r="B653" s="30" t="s">
        <v>741</v>
      </c>
      <c r="C653" s="30" t="s">
        <v>346</v>
      </c>
      <c r="D653" s="3"/>
      <c r="E653" s="31" t="s">
        <v>330</v>
      </c>
      <c r="F653" s="40">
        <f>F654</f>
        <v>0</v>
      </c>
      <c r="G653" s="39">
        <f t="shared" si="8"/>
        <v>256500</v>
      </c>
      <c r="H653" s="40">
        <f>H654</f>
        <v>256500</v>
      </c>
    </row>
    <row r="654" spans="1:8" ht="17.25" customHeight="1">
      <c r="A654" s="29" t="s">
        <v>674</v>
      </c>
      <c r="B654" s="30" t="s">
        <v>741</v>
      </c>
      <c r="C654" s="30" t="s">
        <v>346</v>
      </c>
      <c r="D654" s="3" t="s">
        <v>520</v>
      </c>
      <c r="E654" s="31" t="s">
        <v>535</v>
      </c>
      <c r="F654" s="40">
        <v>0</v>
      </c>
      <c r="G654" s="39">
        <f t="shared" si="8"/>
        <v>256500</v>
      </c>
      <c r="H654" s="40">
        <f>25000+13500+18000+150000+50000</f>
        <v>256500</v>
      </c>
    </row>
    <row r="655" spans="1:8" ht="24" customHeight="1">
      <c r="A655" s="29" t="s">
        <v>674</v>
      </c>
      <c r="B655" s="30" t="s">
        <v>741</v>
      </c>
      <c r="C655" s="30" t="s">
        <v>788</v>
      </c>
      <c r="D655" s="3"/>
      <c r="E655" s="31" t="s">
        <v>789</v>
      </c>
      <c r="F655" s="40">
        <f>F659+F660+F657+F658</f>
        <v>0</v>
      </c>
      <c r="G655" s="39">
        <f t="shared" si="8"/>
        <v>98900</v>
      </c>
      <c r="H655" s="40">
        <f>H659+H660+H657+H658</f>
        <v>98900</v>
      </c>
    </row>
    <row r="656" spans="1:8" ht="24" customHeight="1" hidden="1">
      <c r="A656" s="29" t="s">
        <v>674</v>
      </c>
      <c r="B656" s="30" t="s">
        <v>741</v>
      </c>
      <c r="C656" s="30" t="s">
        <v>788</v>
      </c>
      <c r="D656" s="3" t="s">
        <v>544</v>
      </c>
      <c r="E656" s="31"/>
      <c r="F656" s="40">
        <v>0</v>
      </c>
      <c r="G656" s="39">
        <f t="shared" si="8"/>
        <v>0</v>
      </c>
      <c r="H656" s="40"/>
    </row>
    <row r="657" spans="1:8" ht="17.25" customHeight="1">
      <c r="A657" s="29" t="s">
        <v>674</v>
      </c>
      <c r="B657" s="30" t="s">
        <v>741</v>
      </c>
      <c r="C657" s="30" t="s">
        <v>788</v>
      </c>
      <c r="D657" s="3" t="s">
        <v>521</v>
      </c>
      <c r="E657" s="5" t="s">
        <v>532</v>
      </c>
      <c r="F657" s="40">
        <v>0</v>
      </c>
      <c r="G657" s="39">
        <f t="shared" si="8"/>
        <v>82800</v>
      </c>
      <c r="H657" s="40">
        <f>63600+19200</f>
        <v>82800</v>
      </c>
    </row>
    <row r="658" spans="1:8" ht="13.5" customHeight="1">
      <c r="A658" s="29" t="s">
        <v>674</v>
      </c>
      <c r="B658" s="30" t="s">
        <v>741</v>
      </c>
      <c r="C658" s="30" t="s">
        <v>788</v>
      </c>
      <c r="D658" s="3" t="s">
        <v>522</v>
      </c>
      <c r="E658" s="5" t="s">
        <v>533</v>
      </c>
      <c r="F658" s="40">
        <v>0</v>
      </c>
      <c r="G658" s="39">
        <f t="shared" si="8"/>
        <v>1100</v>
      </c>
      <c r="H658" s="40">
        <v>1100</v>
      </c>
    </row>
    <row r="659" spans="1:8" ht="24" customHeight="1" hidden="1">
      <c r="A659" s="29" t="s">
        <v>674</v>
      </c>
      <c r="B659" s="30" t="s">
        <v>741</v>
      </c>
      <c r="C659" s="30" t="s">
        <v>788</v>
      </c>
      <c r="D659" s="3" t="s">
        <v>524</v>
      </c>
      <c r="E659" s="5" t="s">
        <v>534</v>
      </c>
      <c r="F659" s="40">
        <v>0</v>
      </c>
      <c r="G659" s="39">
        <f t="shared" si="8"/>
        <v>0</v>
      </c>
      <c r="H659" s="40">
        <v>0</v>
      </c>
    </row>
    <row r="660" spans="1:8" ht="17.25" customHeight="1">
      <c r="A660" s="29" t="s">
        <v>674</v>
      </c>
      <c r="B660" s="30" t="s">
        <v>741</v>
      </c>
      <c r="C660" s="30" t="s">
        <v>788</v>
      </c>
      <c r="D660" s="3" t="s">
        <v>520</v>
      </c>
      <c r="E660" s="31" t="s">
        <v>535</v>
      </c>
      <c r="F660" s="40">
        <v>0</v>
      </c>
      <c r="G660" s="39">
        <f t="shared" si="8"/>
        <v>15000</v>
      </c>
      <c r="H660" s="40">
        <f>4000+5500+2000+3500</f>
        <v>15000</v>
      </c>
    </row>
    <row r="661" spans="1:8" ht="27" customHeight="1">
      <c r="A661" s="29" t="s">
        <v>674</v>
      </c>
      <c r="B661" s="30" t="s">
        <v>741</v>
      </c>
      <c r="C661" s="30" t="s">
        <v>790</v>
      </c>
      <c r="D661" s="3"/>
      <c r="E661" s="31" t="s">
        <v>791</v>
      </c>
      <c r="F661" s="40">
        <f>F662</f>
        <v>0</v>
      </c>
      <c r="G661" s="39">
        <f t="shared" si="8"/>
        <v>206500</v>
      </c>
      <c r="H661" s="40">
        <f>H662</f>
        <v>206500</v>
      </c>
    </row>
    <row r="662" spans="1:8" ht="17.25" customHeight="1">
      <c r="A662" s="29" t="s">
        <v>674</v>
      </c>
      <c r="B662" s="30" t="s">
        <v>741</v>
      </c>
      <c r="C662" s="30" t="s">
        <v>790</v>
      </c>
      <c r="D662" s="3" t="s">
        <v>520</v>
      </c>
      <c r="E662" s="31" t="s">
        <v>535</v>
      </c>
      <c r="F662" s="40">
        <v>0</v>
      </c>
      <c r="G662" s="39">
        <f t="shared" si="8"/>
        <v>206500</v>
      </c>
      <c r="H662" s="40">
        <v>206500</v>
      </c>
    </row>
    <row r="663" spans="1:8" ht="45.75" customHeight="1" hidden="1">
      <c r="A663" s="29" t="s">
        <v>674</v>
      </c>
      <c r="B663" s="30" t="s">
        <v>741</v>
      </c>
      <c r="C663" s="30" t="s">
        <v>353</v>
      </c>
      <c r="D663" s="3"/>
      <c r="E663" s="31" t="s">
        <v>494</v>
      </c>
      <c r="F663" s="40">
        <f>F664</f>
        <v>0</v>
      </c>
      <c r="G663" s="39">
        <f t="shared" si="8"/>
        <v>0</v>
      </c>
      <c r="H663" s="40">
        <f>H664</f>
        <v>0</v>
      </c>
    </row>
    <row r="664" spans="1:8" ht="17.25" customHeight="1" hidden="1">
      <c r="A664" s="29" t="s">
        <v>674</v>
      </c>
      <c r="B664" s="30" t="s">
        <v>741</v>
      </c>
      <c r="C664" s="30" t="s">
        <v>353</v>
      </c>
      <c r="D664" s="3" t="s">
        <v>596</v>
      </c>
      <c r="E664" s="5" t="s">
        <v>597</v>
      </c>
      <c r="F664" s="40">
        <v>0</v>
      </c>
      <c r="G664" s="39">
        <f t="shared" si="8"/>
        <v>0</v>
      </c>
      <c r="H664" s="40">
        <v>0</v>
      </c>
    </row>
    <row r="665" spans="1:8" ht="27" customHeight="1" hidden="1">
      <c r="A665" s="3" t="s">
        <v>674</v>
      </c>
      <c r="B665" s="3" t="s">
        <v>689</v>
      </c>
      <c r="C665" s="2"/>
      <c r="D665" s="2"/>
      <c r="E665" s="5" t="s">
        <v>690</v>
      </c>
      <c r="F665" s="39">
        <f>F668+F672+F674+F676+F678+F670+F680+F682+F684+F666</f>
        <v>0</v>
      </c>
      <c r="G665" s="39">
        <f t="shared" si="8"/>
        <v>0</v>
      </c>
      <c r="H665" s="39">
        <f>H668+H672+H674+H676+H678+H670+H680+H682+H684+H666</f>
        <v>0</v>
      </c>
    </row>
    <row r="666" spans="1:8" ht="15.75" customHeight="1" hidden="1">
      <c r="A666" s="3" t="s">
        <v>674</v>
      </c>
      <c r="B666" s="3" t="s">
        <v>689</v>
      </c>
      <c r="C666" s="3" t="s">
        <v>618</v>
      </c>
      <c r="D666" s="2"/>
      <c r="E666" s="5" t="s">
        <v>589</v>
      </c>
      <c r="F666" s="39">
        <f>F667</f>
        <v>0</v>
      </c>
      <c r="G666" s="39">
        <f t="shared" si="8"/>
        <v>0</v>
      </c>
      <c r="H666" s="39">
        <f>H667</f>
        <v>0</v>
      </c>
    </row>
    <row r="667" spans="1:8" ht="20.25" customHeight="1" hidden="1">
      <c r="A667" s="3" t="s">
        <v>674</v>
      </c>
      <c r="B667" s="3" t="s">
        <v>689</v>
      </c>
      <c r="C667" s="3" t="s">
        <v>618</v>
      </c>
      <c r="D667" s="3" t="s">
        <v>580</v>
      </c>
      <c r="E667" s="5" t="s">
        <v>506</v>
      </c>
      <c r="F667" s="40">
        <v>0</v>
      </c>
      <c r="G667" s="39">
        <f t="shared" si="8"/>
        <v>0</v>
      </c>
      <c r="H667" s="40">
        <v>0</v>
      </c>
    </row>
    <row r="668" spans="1:8" ht="14.25" customHeight="1" hidden="1">
      <c r="A668" s="3" t="s">
        <v>674</v>
      </c>
      <c r="B668" s="3" t="s">
        <v>689</v>
      </c>
      <c r="C668" s="3" t="s">
        <v>618</v>
      </c>
      <c r="D668" s="2"/>
      <c r="E668" s="5" t="s">
        <v>589</v>
      </c>
      <c r="F668" s="39">
        <f>F669</f>
        <v>0</v>
      </c>
      <c r="G668" s="39">
        <f t="shared" si="8"/>
        <v>0</v>
      </c>
      <c r="H668" s="39">
        <f>H669</f>
        <v>0</v>
      </c>
    </row>
    <row r="669" spans="1:8" ht="16.5" customHeight="1" hidden="1">
      <c r="A669" s="3" t="s">
        <v>674</v>
      </c>
      <c r="B669" s="3" t="s">
        <v>689</v>
      </c>
      <c r="C669" s="3" t="s">
        <v>618</v>
      </c>
      <c r="D669" s="3" t="s">
        <v>568</v>
      </c>
      <c r="E669" s="5" t="s">
        <v>569</v>
      </c>
      <c r="F669" s="40">
        <v>0</v>
      </c>
      <c r="G669" s="39">
        <f t="shared" si="8"/>
        <v>0</v>
      </c>
      <c r="H669" s="40">
        <v>0</v>
      </c>
    </row>
    <row r="670" spans="1:8" ht="25.5" customHeight="1" hidden="1">
      <c r="A670" s="3" t="s">
        <v>674</v>
      </c>
      <c r="B670" s="3" t="s">
        <v>689</v>
      </c>
      <c r="C670" s="3" t="s">
        <v>205</v>
      </c>
      <c r="D670" s="3"/>
      <c r="E670" s="5" t="s">
        <v>744</v>
      </c>
      <c r="F670" s="40">
        <f>F671</f>
        <v>0</v>
      </c>
      <c r="G670" s="39">
        <f t="shared" si="8"/>
        <v>0</v>
      </c>
      <c r="H670" s="40">
        <f>H671</f>
        <v>0</v>
      </c>
    </row>
    <row r="671" spans="1:8" ht="24.75" customHeight="1" hidden="1">
      <c r="A671" s="3" t="s">
        <v>674</v>
      </c>
      <c r="B671" s="3" t="s">
        <v>689</v>
      </c>
      <c r="C671" s="3" t="s">
        <v>205</v>
      </c>
      <c r="D671" s="3" t="s">
        <v>203</v>
      </c>
      <c r="E671" s="31" t="s">
        <v>204</v>
      </c>
      <c r="F671" s="40"/>
      <c r="G671" s="39">
        <f t="shared" si="8"/>
        <v>0</v>
      </c>
      <c r="H671" s="40"/>
    </row>
    <row r="672" spans="1:8" ht="24" customHeight="1" hidden="1">
      <c r="A672" s="3" t="s">
        <v>674</v>
      </c>
      <c r="B672" s="3" t="s">
        <v>689</v>
      </c>
      <c r="C672" s="3" t="s">
        <v>672</v>
      </c>
      <c r="D672" s="2"/>
      <c r="E672" s="5" t="s">
        <v>248</v>
      </c>
      <c r="F672" s="41">
        <f>F673</f>
        <v>0</v>
      </c>
      <c r="G672" s="39">
        <f t="shared" si="8"/>
        <v>0</v>
      </c>
      <c r="H672" s="41">
        <f>H673</f>
        <v>0</v>
      </c>
    </row>
    <row r="673" spans="1:8" ht="16.5" customHeight="1" hidden="1">
      <c r="A673" s="3" t="s">
        <v>674</v>
      </c>
      <c r="B673" s="3" t="s">
        <v>689</v>
      </c>
      <c r="C673" s="3" t="s">
        <v>672</v>
      </c>
      <c r="D673" s="3" t="s">
        <v>586</v>
      </c>
      <c r="E673" s="5" t="s">
        <v>587</v>
      </c>
      <c r="F673" s="40">
        <v>0</v>
      </c>
      <c r="G673" s="39">
        <f t="shared" si="8"/>
        <v>0</v>
      </c>
      <c r="H673" s="40">
        <v>0</v>
      </c>
    </row>
    <row r="674" spans="1:8" ht="16.5" customHeight="1" hidden="1">
      <c r="A674" s="3" t="s">
        <v>674</v>
      </c>
      <c r="B674" s="3" t="s">
        <v>689</v>
      </c>
      <c r="C674" s="3" t="s">
        <v>691</v>
      </c>
      <c r="D674" s="2"/>
      <c r="E674" s="5" t="s">
        <v>111</v>
      </c>
      <c r="F674" s="41">
        <f>F675</f>
        <v>0</v>
      </c>
      <c r="G674" s="39">
        <f t="shared" si="8"/>
        <v>0</v>
      </c>
      <c r="H674" s="41">
        <f>H675</f>
        <v>0</v>
      </c>
    </row>
    <row r="675" spans="1:8" ht="16.5" customHeight="1" hidden="1">
      <c r="A675" s="3" t="s">
        <v>674</v>
      </c>
      <c r="B675" s="3" t="s">
        <v>689</v>
      </c>
      <c r="C675" s="3" t="s">
        <v>691</v>
      </c>
      <c r="D675" s="3" t="s">
        <v>586</v>
      </c>
      <c r="E675" s="5" t="s">
        <v>587</v>
      </c>
      <c r="F675" s="40">
        <v>0</v>
      </c>
      <c r="G675" s="39">
        <f t="shared" si="8"/>
        <v>0</v>
      </c>
      <c r="H675" s="40">
        <v>0</v>
      </c>
    </row>
    <row r="676" spans="1:8" ht="23.25" customHeight="1" hidden="1">
      <c r="A676" s="29" t="s">
        <v>674</v>
      </c>
      <c r="B676" s="30" t="s">
        <v>689</v>
      </c>
      <c r="C676" s="30" t="s">
        <v>138</v>
      </c>
      <c r="D676" s="2"/>
      <c r="E676" s="31" t="s">
        <v>140</v>
      </c>
      <c r="F676" s="40">
        <f>F677</f>
        <v>0</v>
      </c>
      <c r="G676" s="39">
        <f t="shared" si="8"/>
        <v>0</v>
      </c>
      <c r="H676" s="40">
        <f>H677</f>
        <v>0</v>
      </c>
    </row>
    <row r="677" spans="1:8" ht="16.5" customHeight="1" hidden="1">
      <c r="A677" s="29" t="s">
        <v>674</v>
      </c>
      <c r="B677" s="30" t="s">
        <v>689</v>
      </c>
      <c r="C677" s="30" t="s">
        <v>138</v>
      </c>
      <c r="D677" s="3" t="s">
        <v>586</v>
      </c>
      <c r="E677" s="31" t="s">
        <v>587</v>
      </c>
      <c r="F677" s="40">
        <v>0</v>
      </c>
      <c r="G677" s="39">
        <f t="shared" si="8"/>
        <v>0</v>
      </c>
      <c r="H677" s="40">
        <v>0</v>
      </c>
    </row>
    <row r="678" spans="1:8" ht="24.75" customHeight="1" hidden="1">
      <c r="A678" s="29" t="s">
        <v>674</v>
      </c>
      <c r="B678" s="30" t="s">
        <v>689</v>
      </c>
      <c r="C678" s="30" t="s">
        <v>139</v>
      </c>
      <c r="D678" s="2"/>
      <c r="E678" s="31" t="s">
        <v>125</v>
      </c>
      <c r="F678" s="40">
        <f>F679</f>
        <v>0</v>
      </c>
      <c r="G678" s="39">
        <f t="shared" si="8"/>
        <v>0</v>
      </c>
      <c r="H678" s="40">
        <f>H679</f>
        <v>0</v>
      </c>
    </row>
    <row r="679" spans="1:8" ht="15.75" customHeight="1" hidden="1">
      <c r="A679" s="29" t="s">
        <v>674</v>
      </c>
      <c r="B679" s="30" t="s">
        <v>689</v>
      </c>
      <c r="C679" s="30" t="s">
        <v>139</v>
      </c>
      <c r="D679" s="3" t="s">
        <v>586</v>
      </c>
      <c r="E679" s="31" t="s">
        <v>587</v>
      </c>
      <c r="F679" s="40">
        <v>0</v>
      </c>
      <c r="G679" s="39">
        <f t="shared" si="8"/>
        <v>0</v>
      </c>
      <c r="H679" s="40">
        <v>0</v>
      </c>
    </row>
    <row r="680" spans="1:8" ht="28.5" customHeight="1" hidden="1">
      <c r="A680" s="29" t="s">
        <v>674</v>
      </c>
      <c r="B680" s="30" t="s">
        <v>689</v>
      </c>
      <c r="C680" s="30" t="s">
        <v>604</v>
      </c>
      <c r="D680" s="3"/>
      <c r="E680" s="5" t="s">
        <v>230</v>
      </c>
      <c r="F680" s="40">
        <f>F681</f>
        <v>0</v>
      </c>
      <c r="G680" s="39">
        <f t="shared" si="8"/>
        <v>0</v>
      </c>
      <c r="H680" s="40">
        <f>H681</f>
        <v>0</v>
      </c>
    </row>
    <row r="681" spans="1:8" ht="19.5" customHeight="1" hidden="1">
      <c r="A681" s="29" t="s">
        <v>674</v>
      </c>
      <c r="B681" s="30" t="s">
        <v>689</v>
      </c>
      <c r="C681" s="30" t="s">
        <v>604</v>
      </c>
      <c r="D681" s="3" t="s">
        <v>568</v>
      </c>
      <c r="E681" s="31" t="s">
        <v>587</v>
      </c>
      <c r="F681" s="40"/>
      <c r="G681" s="39">
        <f t="shared" si="8"/>
        <v>0</v>
      </c>
      <c r="H681" s="40"/>
    </row>
    <row r="682" spans="1:8" ht="31.5" hidden="1">
      <c r="A682" s="29" t="s">
        <v>674</v>
      </c>
      <c r="B682" s="30" t="s">
        <v>689</v>
      </c>
      <c r="C682" s="30" t="s">
        <v>346</v>
      </c>
      <c r="D682" s="3"/>
      <c r="E682" s="31" t="s">
        <v>389</v>
      </c>
      <c r="F682" s="40">
        <f>F683</f>
        <v>0</v>
      </c>
      <c r="G682" s="39">
        <f t="shared" si="8"/>
        <v>0</v>
      </c>
      <c r="H682" s="40">
        <f>H683</f>
        <v>0</v>
      </c>
    </row>
    <row r="683" spans="1:8" ht="19.5" customHeight="1" hidden="1">
      <c r="A683" s="29" t="s">
        <v>674</v>
      </c>
      <c r="B683" s="30" t="s">
        <v>689</v>
      </c>
      <c r="C683" s="30" t="s">
        <v>346</v>
      </c>
      <c r="D683" s="3" t="s">
        <v>586</v>
      </c>
      <c r="E683" s="31" t="s">
        <v>587</v>
      </c>
      <c r="F683" s="40">
        <v>0</v>
      </c>
      <c r="G683" s="39">
        <f t="shared" si="8"/>
        <v>0</v>
      </c>
      <c r="H683" s="40">
        <v>0</v>
      </c>
    </row>
    <row r="684" spans="1:8" ht="31.5" hidden="1">
      <c r="A684" s="29" t="s">
        <v>674</v>
      </c>
      <c r="B684" s="30" t="s">
        <v>689</v>
      </c>
      <c r="C684" s="30" t="s">
        <v>353</v>
      </c>
      <c r="D684" s="3"/>
      <c r="E684" s="31" t="s">
        <v>396</v>
      </c>
      <c r="F684" s="40">
        <f>F685</f>
        <v>0</v>
      </c>
      <c r="G684" s="39">
        <f t="shared" si="8"/>
        <v>0</v>
      </c>
      <c r="H684" s="40">
        <f>H685</f>
        <v>0</v>
      </c>
    </row>
    <row r="685" spans="1:8" ht="21" hidden="1">
      <c r="A685" s="29" t="s">
        <v>674</v>
      </c>
      <c r="B685" s="30" t="s">
        <v>689</v>
      </c>
      <c r="C685" s="30" t="s">
        <v>353</v>
      </c>
      <c r="D685" s="3" t="s">
        <v>203</v>
      </c>
      <c r="E685" s="31" t="s">
        <v>204</v>
      </c>
      <c r="F685" s="40"/>
      <c r="G685" s="39">
        <f t="shared" si="8"/>
        <v>0</v>
      </c>
      <c r="H685" s="40"/>
    </row>
    <row r="686" spans="1:8" ht="17.25" customHeight="1">
      <c r="A686" s="29" t="s">
        <v>674</v>
      </c>
      <c r="B686" s="30" t="s">
        <v>38</v>
      </c>
      <c r="C686" s="30"/>
      <c r="D686" s="3"/>
      <c r="E686" s="5" t="s">
        <v>39</v>
      </c>
      <c r="F686" s="40">
        <f>F687+F689</f>
        <v>342500</v>
      </c>
      <c r="G686" s="39">
        <f t="shared" si="8"/>
        <v>-342500</v>
      </c>
      <c r="H686" s="40">
        <f>H687+H689</f>
        <v>0</v>
      </c>
    </row>
    <row r="687" spans="1:8" ht="24.75" customHeight="1">
      <c r="A687" s="29" t="s">
        <v>674</v>
      </c>
      <c r="B687" s="30" t="s">
        <v>38</v>
      </c>
      <c r="C687" s="30" t="s">
        <v>98</v>
      </c>
      <c r="D687" s="3"/>
      <c r="E687" s="31" t="s">
        <v>99</v>
      </c>
      <c r="F687" s="40">
        <f>F688</f>
        <v>229500</v>
      </c>
      <c r="G687" s="39">
        <f t="shared" si="8"/>
        <v>-229500</v>
      </c>
      <c r="H687" s="40">
        <f>H688</f>
        <v>0</v>
      </c>
    </row>
    <row r="688" spans="1:8" ht="18.75" customHeight="1">
      <c r="A688" s="29" t="s">
        <v>674</v>
      </c>
      <c r="B688" s="30" t="s">
        <v>38</v>
      </c>
      <c r="C688" s="30" t="s">
        <v>98</v>
      </c>
      <c r="D688" s="3" t="s">
        <v>368</v>
      </c>
      <c r="E688" s="31" t="s">
        <v>369</v>
      </c>
      <c r="F688" s="40">
        <v>229500</v>
      </c>
      <c r="G688" s="39">
        <f t="shared" si="8"/>
        <v>-229500</v>
      </c>
      <c r="H688" s="40">
        <v>0</v>
      </c>
    </row>
    <row r="689" spans="1:8" ht="18.75" customHeight="1">
      <c r="A689" s="29" t="s">
        <v>674</v>
      </c>
      <c r="B689" s="30" t="s">
        <v>38</v>
      </c>
      <c r="C689" s="30" t="s">
        <v>370</v>
      </c>
      <c r="D689" s="3"/>
      <c r="E689" s="31" t="s">
        <v>485</v>
      </c>
      <c r="F689" s="40">
        <f>F690</f>
        <v>113000</v>
      </c>
      <c r="G689" s="39">
        <f t="shared" si="8"/>
        <v>-113000</v>
      </c>
      <c r="H689" s="40">
        <f>H690</f>
        <v>0</v>
      </c>
    </row>
    <row r="690" spans="1:8" ht="36" customHeight="1">
      <c r="A690" s="29" t="s">
        <v>674</v>
      </c>
      <c r="B690" s="30" t="s">
        <v>38</v>
      </c>
      <c r="C690" s="30" t="s">
        <v>370</v>
      </c>
      <c r="D690" s="3" t="s">
        <v>526</v>
      </c>
      <c r="E690" s="5" t="s">
        <v>538</v>
      </c>
      <c r="F690" s="40">
        <v>113000</v>
      </c>
      <c r="G690" s="39">
        <f t="shared" si="8"/>
        <v>-113000</v>
      </c>
      <c r="H690" s="40">
        <v>0</v>
      </c>
    </row>
    <row r="691" spans="1:8" ht="19.5" customHeight="1" hidden="1">
      <c r="A691" s="29" t="s">
        <v>674</v>
      </c>
      <c r="B691" s="30" t="s">
        <v>644</v>
      </c>
      <c r="C691" s="30"/>
      <c r="D691" s="3"/>
      <c r="E691" s="31" t="s">
        <v>645</v>
      </c>
      <c r="F691" s="40">
        <f>F692</f>
        <v>0</v>
      </c>
      <c r="G691" s="39">
        <f t="shared" si="8"/>
        <v>0</v>
      </c>
      <c r="H691" s="40">
        <f>H692</f>
        <v>0</v>
      </c>
    </row>
    <row r="692" spans="1:8" ht="19.5" customHeight="1" hidden="1">
      <c r="A692" s="29" t="s">
        <v>674</v>
      </c>
      <c r="B692" s="30" t="s">
        <v>644</v>
      </c>
      <c r="C692" s="30" t="s">
        <v>218</v>
      </c>
      <c r="D692" s="3"/>
      <c r="E692" s="31" t="s">
        <v>300</v>
      </c>
      <c r="F692" s="40">
        <f>F693</f>
        <v>0</v>
      </c>
      <c r="G692" s="39">
        <f t="shared" si="8"/>
        <v>0</v>
      </c>
      <c r="H692" s="40">
        <f>H693</f>
        <v>0</v>
      </c>
    </row>
    <row r="693" spans="1:8" ht="19.5" customHeight="1" hidden="1">
      <c r="A693" s="29" t="s">
        <v>674</v>
      </c>
      <c r="B693" s="30" t="s">
        <v>644</v>
      </c>
      <c r="C693" s="30" t="s">
        <v>218</v>
      </c>
      <c r="D693" s="3" t="s">
        <v>648</v>
      </c>
      <c r="E693" s="31" t="s">
        <v>649</v>
      </c>
      <c r="F693" s="40"/>
      <c r="G693" s="39">
        <f t="shared" si="8"/>
        <v>0</v>
      </c>
      <c r="H693" s="40"/>
    </row>
    <row r="694" spans="1:8" ht="36" customHeight="1">
      <c r="A694" s="1" t="s">
        <v>692</v>
      </c>
      <c r="B694" s="7"/>
      <c r="C694" s="7"/>
      <c r="D694" s="7"/>
      <c r="E694" s="28" t="s">
        <v>693</v>
      </c>
      <c r="F694" s="38">
        <f>F710+F831+F890+F825+F828+F887+F884+F695</f>
        <v>231000920</v>
      </c>
      <c r="G694" s="38">
        <f t="shared" si="8"/>
        <v>27296371</v>
      </c>
      <c r="H694" s="38">
        <f>H710+H831+H890+H825+H828+H887+H884+H695</f>
        <v>258297291</v>
      </c>
    </row>
    <row r="695" spans="1:8" ht="19.5" customHeight="1">
      <c r="A695" s="3" t="s">
        <v>692</v>
      </c>
      <c r="B695" s="3" t="s">
        <v>473</v>
      </c>
      <c r="C695" s="7"/>
      <c r="D695" s="7"/>
      <c r="E695" s="5" t="s">
        <v>474</v>
      </c>
      <c r="F695" s="39">
        <f>F696+F698+F702+F704+F706+F708</f>
        <v>28686586</v>
      </c>
      <c r="G695" s="39">
        <f t="shared" si="8"/>
        <v>13824425.5</v>
      </c>
      <c r="H695" s="39">
        <f>H696+H698+H702+H704+H706+H708</f>
        <v>42511011.5</v>
      </c>
    </row>
    <row r="696" spans="1:8" ht="24.75" customHeight="1">
      <c r="A696" s="3" t="s">
        <v>692</v>
      </c>
      <c r="B696" s="3" t="s">
        <v>473</v>
      </c>
      <c r="C696" s="2">
        <v>4219900</v>
      </c>
      <c r="D696" s="2"/>
      <c r="E696" s="5" t="s">
        <v>93</v>
      </c>
      <c r="F696" s="39">
        <f>F697</f>
        <v>28686586</v>
      </c>
      <c r="G696" s="39">
        <f t="shared" si="8"/>
        <v>2402724</v>
      </c>
      <c r="H696" s="39">
        <f>H697</f>
        <v>31089310</v>
      </c>
    </row>
    <row r="697" spans="1:8" ht="36" customHeight="1">
      <c r="A697" s="3" t="s">
        <v>692</v>
      </c>
      <c r="B697" s="3" t="s">
        <v>473</v>
      </c>
      <c r="C697" s="2">
        <v>4219900</v>
      </c>
      <c r="D697" s="2">
        <v>611</v>
      </c>
      <c r="E697" s="5" t="s">
        <v>538</v>
      </c>
      <c r="F697" s="39">
        <v>28686586</v>
      </c>
      <c r="G697" s="39">
        <f t="shared" si="8"/>
        <v>2402724</v>
      </c>
      <c r="H697" s="39">
        <v>31089310</v>
      </c>
    </row>
    <row r="698" spans="1:8" ht="35.25" customHeight="1">
      <c r="A698" s="3" t="s">
        <v>692</v>
      </c>
      <c r="B698" s="3" t="s">
        <v>473</v>
      </c>
      <c r="C698" s="2">
        <v>7951200</v>
      </c>
      <c r="D698" s="2"/>
      <c r="E698" s="5" t="s">
        <v>266</v>
      </c>
      <c r="F698" s="39">
        <f>F699+F700+F701</f>
        <v>0</v>
      </c>
      <c r="G698" s="39">
        <f t="shared" si="8"/>
        <v>6443358.5</v>
      </c>
      <c r="H698" s="39">
        <f>H699+H700+H701</f>
        <v>6443358.5</v>
      </c>
    </row>
    <row r="699" spans="1:8" ht="17.25" customHeight="1">
      <c r="A699" s="3" t="s">
        <v>692</v>
      </c>
      <c r="B699" s="3" t="s">
        <v>473</v>
      </c>
      <c r="C699" s="2">
        <v>7951200</v>
      </c>
      <c r="D699" s="2">
        <v>244</v>
      </c>
      <c r="E699" s="31" t="s">
        <v>535</v>
      </c>
      <c r="F699" s="39">
        <v>0</v>
      </c>
      <c r="G699" s="39">
        <f t="shared" si="8"/>
        <v>5289085.5</v>
      </c>
      <c r="H699" s="39">
        <f>5224085.5+55000+10000</f>
        <v>5289085.5</v>
      </c>
    </row>
    <row r="700" spans="1:22" ht="33" customHeight="1">
      <c r="A700" s="3" t="s">
        <v>692</v>
      </c>
      <c r="B700" s="3" t="s">
        <v>473</v>
      </c>
      <c r="C700" s="2">
        <v>7951200</v>
      </c>
      <c r="D700" s="2">
        <v>611</v>
      </c>
      <c r="E700" s="5" t="s">
        <v>538</v>
      </c>
      <c r="F700" s="39">
        <v>0</v>
      </c>
      <c r="G700" s="39">
        <f t="shared" si="8"/>
        <v>913006</v>
      </c>
      <c r="H700" s="39">
        <v>913006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spans="1:22" ht="21" customHeight="1">
      <c r="A701" s="3" t="s">
        <v>692</v>
      </c>
      <c r="B701" s="3" t="s">
        <v>473</v>
      </c>
      <c r="C701" s="2">
        <v>7951200</v>
      </c>
      <c r="D701" s="3" t="s">
        <v>368</v>
      </c>
      <c r="E701" s="31" t="s">
        <v>369</v>
      </c>
      <c r="F701" s="39">
        <v>0</v>
      </c>
      <c r="G701" s="39">
        <f t="shared" si="8"/>
        <v>241267</v>
      </c>
      <c r="H701" s="39">
        <v>241267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spans="1:22" ht="33" customHeight="1">
      <c r="A702" s="3" t="s">
        <v>692</v>
      </c>
      <c r="B702" s="3" t="s">
        <v>473</v>
      </c>
      <c r="C702" s="2">
        <v>7951208</v>
      </c>
      <c r="D702" s="3"/>
      <c r="E702" s="31" t="s">
        <v>793</v>
      </c>
      <c r="F702" s="39">
        <f>F703</f>
        <v>0</v>
      </c>
      <c r="G702" s="39">
        <f t="shared" si="8"/>
        <v>3550000</v>
      </c>
      <c r="H702" s="39">
        <f>H703</f>
        <v>3550000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spans="1:22" ht="32.25" customHeight="1">
      <c r="A703" s="3" t="s">
        <v>692</v>
      </c>
      <c r="B703" s="3" t="s">
        <v>473</v>
      </c>
      <c r="C703" s="2">
        <v>7951208</v>
      </c>
      <c r="D703" s="3" t="s">
        <v>526</v>
      </c>
      <c r="E703" s="5" t="s">
        <v>538</v>
      </c>
      <c r="F703" s="39">
        <v>0</v>
      </c>
      <c r="G703" s="39">
        <f t="shared" si="8"/>
        <v>3550000</v>
      </c>
      <c r="H703" s="39">
        <v>3550000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spans="1:22" ht="32.25" customHeight="1">
      <c r="A704" s="3" t="s">
        <v>692</v>
      </c>
      <c r="B704" s="3" t="s">
        <v>473</v>
      </c>
      <c r="C704" s="2">
        <v>7951209</v>
      </c>
      <c r="D704" s="3"/>
      <c r="E704" s="31" t="s">
        <v>297</v>
      </c>
      <c r="F704" s="39">
        <f>F705</f>
        <v>0</v>
      </c>
      <c r="G704" s="39">
        <f t="shared" si="8"/>
        <v>1039042</v>
      </c>
      <c r="H704" s="39">
        <f>H705</f>
        <v>1039042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spans="1:22" ht="32.25" customHeight="1">
      <c r="A705" s="3" t="s">
        <v>692</v>
      </c>
      <c r="B705" s="3" t="s">
        <v>473</v>
      </c>
      <c r="C705" s="2">
        <v>7951209</v>
      </c>
      <c r="D705" s="3" t="s">
        <v>526</v>
      </c>
      <c r="E705" s="5" t="s">
        <v>538</v>
      </c>
      <c r="F705" s="39">
        <v>0</v>
      </c>
      <c r="G705" s="39">
        <f t="shared" si="8"/>
        <v>1039042</v>
      </c>
      <c r="H705" s="39">
        <v>1039042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spans="1:22" ht="32.25" customHeight="1">
      <c r="A706" s="3" t="s">
        <v>692</v>
      </c>
      <c r="B706" s="3" t="s">
        <v>473</v>
      </c>
      <c r="C706" s="2">
        <v>7951299</v>
      </c>
      <c r="D706" s="3"/>
      <c r="E706" s="31" t="s">
        <v>794</v>
      </c>
      <c r="F706" s="39">
        <f>F707</f>
        <v>0</v>
      </c>
      <c r="G706" s="39">
        <f t="shared" si="8"/>
        <v>334301</v>
      </c>
      <c r="H706" s="39">
        <f>H707</f>
        <v>334301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spans="1:22" ht="21" customHeight="1">
      <c r="A707" s="3" t="s">
        <v>692</v>
      </c>
      <c r="B707" s="3" t="s">
        <v>473</v>
      </c>
      <c r="C707" s="2">
        <v>7951299</v>
      </c>
      <c r="D707" s="3" t="s">
        <v>520</v>
      </c>
      <c r="E707" s="31" t="s">
        <v>535</v>
      </c>
      <c r="F707" s="39">
        <v>0</v>
      </c>
      <c r="G707" s="39">
        <f t="shared" si="8"/>
        <v>334301</v>
      </c>
      <c r="H707" s="39">
        <v>334301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spans="1:22" ht="44.25" customHeight="1">
      <c r="A708" s="3" t="s">
        <v>692</v>
      </c>
      <c r="B708" s="3" t="s">
        <v>473</v>
      </c>
      <c r="C708" s="2">
        <v>7952300</v>
      </c>
      <c r="D708" s="3"/>
      <c r="E708" s="31" t="s">
        <v>494</v>
      </c>
      <c r="F708" s="39">
        <f>F709</f>
        <v>0</v>
      </c>
      <c r="G708" s="39">
        <f t="shared" si="8"/>
        <v>55000</v>
      </c>
      <c r="H708" s="39">
        <f>H709</f>
        <v>55000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spans="1:22" ht="31.5" customHeight="1">
      <c r="A709" s="3" t="s">
        <v>692</v>
      </c>
      <c r="B709" s="3" t="s">
        <v>473</v>
      </c>
      <c r="C709" s="2">
        <v>7952300</v>
      </c>
      <c r="D709" s="3" t="s">
        <v>526</v>
      </c>
      <c r="E709" s="5" t="s">
        <v>538</v>
      </c>
      <c r="F709" s="39">
        <v>0</v>
      </c>
      <c r="G709" s="39">
        <f t="shared" si="8"/>
        <v>55000</v>
      </c>
      <c r="H709" s="39">
        <v>55000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spans="1:22" ht="16.5" customHeight="1">
      <c r="A710" s="3" t="s">
        <v>692</v>
      </c>
      <c r="B710" s="3" t="s">
        <v>632</v>
      </c>
      <c r="C710" s="2"/>
      <c r="D710" s="2"/>
      <c r="E710" s="5" t="s">
        <v>633</v>
      </c>
      <c r="F710" s="39">
        <f>F713+F716+F723+F726+F728+F730+F733+F746+F750+F756+F765+F767+F785+F735+F737+F740+F743+F753+F759+F769+F789+F795+F800+F804+F721+F748+F762+F781+F783+F711+F787+F791++F793+F797+F802+F775+F719+F771+F773+F779+F777+F806+F809+F811+F813+F815+F817+F819+F821+F823</f>
        <v>172251179</v>
      </c>
      <c r="G710" s="39">
        <f t="shared" si="8"/>
        <v>-10459.5</v>
      </c>
      <c r="H710" s="39">
        <f>H713+H716+H723+H726+H728+H730+H733+H746+H750+H756+H765+H767+H785+H735+H737+H740+H743+H753+H759+H769+H789+H795+H800+H804+H721+H748+H762+H781+H783+H711+H787+H791++H793+H797+H802+H775+H719+H771+H773+H779+H777+H806+H809+H811+H813+H815+H817+H819+H821+H823</f>
        <v>172240719.5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spans="1:22" ht="25.5" customHeight="1" hidden="1">
      <c r="A711" s="3" t="s">
        <v>692</v>
      </c>
      <c r="B711" s="3" t="s">
        <v>632</v>
      </c>
      <c r="C711" s="3" t="s">
        <v>439</v>
      </c>
      <c r="D711" s="2"/>
      <c r="E711" s="31" t="s">
        <v>440</v>
      </c>
      <c r="F711" s="39">
        <f>F712</f>
        <v>0</v>
      </c>
      <c r="G711" s="39">
        <f t="shared" si="8"/>
        <v>0</v>
      </c>
      <c r="H711" s="39">
        <f>H712</f>
        <v>0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spans="1:22" ht="24.75" customHeight="1" hidden="1">
      <c r="A712" s="3" t="s">
        <v>692</v>
      </c>
      <c r="B712" s="3" t="s">
        <v>632</v>
      </c>
      <c r="C712" s="3" t="s">
        <v>439</v>
      </c>
      <c r="D712" s="3" t="s">
        <v>524</v>
      </c>
      <c r="E712" s="31" t="s">
        <v>534</v>
      </c>
      <c r="F712" s="39">
        <v>0</v>
      </c>
      <c r="G712" s="39">
        <f t="shared" si="8"/>
        <v>0</v>
      </c>
      <c r="H712" s="39">
        <v>0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spans="1:22" ht="28.5" customHeight="1">
      <c r="A713" s="3" t="s">
        <v>692</v>
      </c>
      <c r="B713" s="3" t="s">
        <v>632</v>
      </c>
      <c r="C713" s="3" t="s">
        <v>694</v>
      </c>
      <c r="D713" s="2"/>
      <c r="E713" s="5" t="s">
        <v>93</v>
      </c>
      <c r="F713" s="39">
        <f>F714+F715</f>
        <v>137806914</v>
      </c>
      <c r="G713" s="39">
        <f t="shared" si="8"/>
        <v>3319776</v>
      </c>
      <c r="H713" s="39">
        <f>H714+H715</f>
        <v>141126690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spans="1:22" ht="16.5" customHeight="1" hidden="1">
      <c r="A714" s="3" t="s">
        <v>692</v>
      </c>
      <c r="B714" s="3" t="s">
        <v>632</v>
      </c>
      <c r="C714" s="3" t="s">
        <v>694</v>
      </c>
      <c r="D714" s="3" t="s">
        <v>586</v>
      </c>
      <c r="E714" s="5" t="s">
        <v>587</v>
      </c>
      <c r="F714" s="40">
        <v>0</v>
      </c>
      <c r="G714" s="39">
        <f aca="true" t="shared" si="9" ref="G714:G801">H714-F714</f>
        <v>0</v>
      </c>
      <c r="H714" s="40">
        <v>0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spans="1:22" ht="36.75" customHeight="1">
      <c r="A715" s="3" t="s">
        <v>692</v>
      </c>
      <c r="B715" s="3" t="s">
        <v>632</v>
      </c>
      <c r="C715" s="3" t="s">
        <v>694</v>
      </c>
      <c r="D715" s="3" t="s">
        <v>526</v>
      </c>
      <c r="E715" s="5" t="s">
        <v>538</v>
      </c>
      <c r="F715" s="40">
        <v>137806914</v>
      </c>
      <c r="G715" s="39">
        <f t="shared" si="9"/>
        <v>3319776</v>
      </c>
      <c r="H715" s="40">
        <v>141126690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spans="1:22" ht="22.5" customHeight="1">
      <c r="A716" s="3" t="s">
        <v>692</v>
      </c>
      <c r="B716" s="3" t="s">
        <v>632</v>
      </c>
      <c r="C716" s="3" t="s">
        <v>695</v>
      </c>
      <c r="D716" s="2"/>
      <c r="E716" s="5" t="s">
        <v>259</v>
      </c>
      <c r="F716" s="41">
        <f>F717+F718</f>
        <v>3217645</v>
      </c>
      <c r="G716" s="39">
        <f t="shared" si="9"/>
        <v>-3217645</v>
      </c>
      <c r="H716" s="41">
        <f>H717+H718</f>
        <v>0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spans="1:22" ht="16.5" customHeight="1" hidden="1">
      <c r="A717" s="3" t="s">
        <v>692</v>
      </c>
      <c r="B717" s="3" t="s">
        <v>632</v>
      </c>
      <c r="C717" s="3" t="s">
        <v>695</v>
      </c>
      <c r="D717" s="3" t="s">
        <v>586</v>
      </c>
      <c r="E717" s="5" t="s">
        <v>587</v>
      </c>
      <c r="F717" s="40">
        <v>0</v>
      </c>
      <c r="G717" s="39">
        <f t="shared" si="9"/>
        <v>0</v>
      </c>
      <c r="H717" s="40">
        <v>0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spans="1:22" ht="35.25" customHeight="1">
      <c r="A718" s="3" t="s">
        <v>692</v>
      </c>
      <c r="B718" s="3" t="s">
        <v>632</v>
      </c>
      <c r="C718" s="3" t="s">
        <v>695</v>
      </c>
      <c r="D718" s="3" t="s">
        <v>526</v>
      </c>
      <c r="E718" s="5" t="s">
        <v>538</v>
      </c>
      <c r="F718" s="40">
        <v>3217645</v>
      </c>
      <c r="G718" s="39">
        <f t="shared" si="9"/>
        <v>-3217645</v>
      </c>
      <c r="H718" s="40">
        <v>0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spans="1:22" ht="24" customHeight="1" hidden="1">
      <c r="A719" s="3" t="s">
        <v>692</v>
      </c>
      <c r="B719" s="3" t="s">
        <v>632</v>
      </c>
      <c r="C719" s="3" t="s">
        <v>187</v>
      </c>
      <c r="D719" s="3"/>
      <c r="E719" s="31" t="s">
        <v>509</v>
      </c>
      <c r="F719" s="40">
        <f>F720</f>
        <v>0</v>
      </c>
      <c r="G719" s="39">
        <f t="shared" si="9"/>
        <v>0</v>
      </c>
      <c r="H719" s="40">
        <f>H720</f>
        <v>0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spans="1:22" ht="16.5" customHeight="1" hidden="1">
      <c r="A720" s="3" t="s">
        <v>692</v>
      </c>
      <c r="B720" s="3" t="s">
        <v>632</v>
      </c>
      <c r="C720" s="3" t="s">
        <v>187</v>
      </c>
      <c r="D720" s="3" t="s">
        <v>586</v>
      </c>
      <c r="E720" s="5" t="s">
        <v>587</v>
      </c>
      <c r="F720" s="40">
        <v>0</v>
      </c>
      <c r="G720" s="39">
        <f t="shared" si="9"/>
        <v>0</v>
      </c>
      <c r="H720" s="40">
        <v>0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spans="1:22" ht="24.75" customHeight="1" hidden="1">
      <c r="A721" s="3" t="s">
        <v>692</v>
      </c>
      <c r="B721" s="3" t="s">
        <v>632</v>
      </c>
      <c r="C721" s="3" t="s">
        <v>185</v>
      </c>
      <c r="D721" s="3"/>
      <c r="E721" s="5" t="s">
        <v>176</v>
      </c>
      <c r="F721" s="40">
        <f>F722</f>
        <v>0</v>
      </c>
      <c r="G721" s="39">
        <f t="shared" si="9"/>
        <v>0</v>
      </c>
      <c r="H721" s="40">
        <f>H722</f>
        <v>0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spans="1:22" ht="16.5" customHeight="1" hidden="1">
      <c r="A722" s="3" t="s">
        <v>692</v>
      </c>
      <c r="B722" s="3" t="s">
        <v>632</v>
      </c>
      <c r="C722" s="3" t="s">
        <v>185</v>
      </c>
      <c r="D722" s="3" t="s">
        <v>586</v>
      </c>
      <c r="E722" s="31" t="s">
        <v>587</v>
      </c>
      <c r="F722" s="40">
        <v>0</v>
      </c>
      <c r="G722" s="39">
        <f t="shared" si="9"/>
        <v>0</v>
      </c>
      <c r="H722" s="40">
        <v>0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spans="1:22" ht="23.25" customHeight="1">
      <c r="A723" s="3" t="s">
        <v>692</v>
      </c>
      <c r="B723" s="3" t="s">
        <v>632</v>
      </c>
      <c r="C723" s="3" t="s">
        <v>696</v>
      </c>
      <c r="D723" s="2"/>
      <c r="E723" s="5" t="s">
        <v>697</v>
      </c>
      <c r="F723" s="41">
        <f>F724+F725</f>
        <v>7601713</v>
      </c>
      <c r="G723" s="39">
        <f t="shared" si="9"/>
        <v>-7601713</v>
      </c>
      <c r="H723" s="41">
        <f>H724+H725</f>
        <v>0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spans="1:22" ht="15.75" customHeight="1" hidden="1">
      <c r="A724" s="3" t="s">
        <v>692</v>
      </c>
      <c r="B724" s="3" t="s">
        <v>632</v>
      </c>
      <c r="C724" s="3" t="s">
        <v>696</v>
      </c>
      <c r="D724" s="3" t="s">
        <v>586</v>
      </c>
      <c r="E724" s="5" t="s">
        <v>587</v>
      </c>
      <c r="F724" s="40">
        <v>0</v>
      </c>
      <c r="G724" s="39">
        <f t="shared" si="9"/>
        <v>0</v>
      </c>
      <c r="H724" s="40">
        <v>0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spans="1:22" ht="38.25" customHeight="1">
      <c r="A725" s="3" t="s">
        <v>692</v>
      </c>
      <c r="B725" s="3" t="s">
        <v>632</v>
      </c>
      <c r="C725" s="3" t="s">
        <v>696</v>
      </c>
      <c r="D725" s="3" t="s">
        <v>526</v>
      </c>
      <c r="E725" s="5" t="s">
        <v>538</v>
      </c>
      <c r="F725" s="40">
        <v>7601713</v>
      </c>
      <c r="G725" s="39">
        <f t="shared" si="9"/>
        <v>-7601713</v>
      </c>
      <c r="H725" s="40">
        <v>0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spans="1:22" ht="39" customHeight="1" hidden="1">
      <c r="A726" s="3" t="s">
        <v>692</v>
      </c>
      <c r="B726" s="3" t="s">
        <v>632</v>
      </c>
      <c r="C726" s="3" t="s">
        <v>698</v>
      </c>
      <c r="D726" s="2"/>
      <c r="E726" s="5" t="s">
        <v>260</v>
      </c>
      <c r="F726" s="41">
        <f>F727</f>
        <v>0</v>
      </c>
      <c r="G726" s="39">
        <f t="shared" si="9"/>
        <v>0</v>
      </c>
      <c r="H726" s="41">
        <f>H727</f>
        <v>0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spans="1:22" ht="33" customHeight="1" hidden="1">
      <c r="A727" s="3" t="s">
        <v>692</v>
      </c>
      <c r="B727" s="3" t="s">
        <v>632</v>
      </c>
      <c r="C727" s="3" t="s">
        <v>698</v>
      </c>
      <c r="D727" s="3" t="s">
        <v>526</v>
      </c>
      <c r="E727" s="5" t="s">
        <v>538</v>
      </c>
      <c r="F727" s="40">
        <v>0</v>
      </c>
      <c r="G727" s="39">
        <f t="shared" si="9"/>
        <v>0</v>
      </c>
      <c r="H727" s="40">
        <v>0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spans="1:22" ht="24.75" customHeight="1" hidden="1">
      <c r="A728" s="3" t="s">
        <v>692</v>
      </c>
      <c r="B728" s="3" t="s">
        <v>632</v>
      </c>
      <c r="C728" s="3" t="s">
        <v>699</v>
      </c>
      <c r="D728" s="2"/>
      <c r="E728" s="5" t="s">
        <v>261</v>
      </c>
      <c r="F728" s="41">
        <f>F729</f>
        <v>0</v>
      </c>
      <c r="G728" s="39">
        <f t="shared" si="9"/>
        <v>0</v>
      </c>
      <c r="H728" s="41">
        <f>H729</f>
        <v>0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spans="1:22" ht="16.5" customHeight="1" hidden="1">
      <c r="A729" s="3" t="s">
        <v>692</v>
      </c>
      <c r="B729" s="3" t="s">
        <v>632</v>
      </c>
      <c r="C729" s="3" t="s">
        <v>699</v>
      </c>
      <c r="D729" s="3" t="s">
        <v>586</v>
      </c>
      <c r="E729" s="5" t="s">
        <v>587</v>
      </c>
      <c r="F729" s="40">
        <v>0</v>
      </c>
      <c r="G729" s="39">
        <f t="shared" si="9"/>
        <v>0</v>
      </c>
      <c r="H729" s="40">
        <v>0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spans="1:22" ht="19.5" customHeight="1">
      <c r="A730" s="3" t="s">
        <v>692</v>
      </c>
      <c r="B730" s="3" t="s">
        <v>632</v>
      </c>
      <c r="C730" s="3" t="s">
        <v>700</v>
      </c>
      <c r="D730" s="2"/>
      <c r="E730" s="5" t="s">
        <v>111</v>
      </c>
      <c r="F730" s="41">
        <f>F731+F732</f>
        <v>6365171</v>
      </c>
      <c r="G730" s="39">
        <f t="shared" si="9"/>
        <v>-6365171</v>
      </c>
      <c r="H730" s="41">
        <f>H731+H732</f>
        <v>0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spans="1:22" ht="16.5" customHeight="1" hidden="1">
      <c r="A731" s="3" t="s">
        <v>692</v>
      </c>
      <c r="B731" s="3" t="s">
        <v>632</v>
      </c>
      <c r="C731" s="3" t="s">
        <v>700</v>
      </c>
      <c r="D731" s="3" t="s">
        <v>586</v>
      </c>
      <c r="E731" s="5" t="s">
        <v>587</v>
      </c>
      <c r="F731" s="40">
        <v>0</v>
      </c>
      <c r="G731" s="39">
        <f t="shared" si="9"/>
        <v>0</v>
      </c>
      <c r="H731" s="40">
        <v>0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spans="1:22" ht="36" customHeight="1">
      <c r="A732" s="3" t="s">
        <v>692</v>
      </c>
      <c r="B732" s="3" t="s">
        <v>632</v>
      </c>
      <c r="C732" s="3" t="s">
        <v>700</v>
      </c>
      <c r="D732" s="3" t="s">
        <v>526</v>
      </c>
      <c r="E732" s="5" t="s">
        <v>538</v>
      </c>
      <c r="F732" s="40">
        <v>6365171</v>
      </c>
      <c r="G732" s="39">
        <f t="shared" si="9"/>
        <v>-6365171</v>
      </c>
      <c r="H732" s="40">
        <v>0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spans="1:22" ht="21.75" customHeight="1" hidden="1">
      <c r="A733" s="3" t="s">
        <v>692</v>
      </c>
      <c r="B733" s="3" t="s">
        <v>632</v>
      </c>
      <c r="C733" s="3" t="s">
        <v>701</v>
      </c>
      <c r="D733" s="2"/>
      <c r="E733" s="5" t="s">
        <v>262</v>
      </c>
      <c r="F733" s="41">
        <f>F734</f>
        <v>0</v>
      </c>
      <c r="G733" s="39">
        <f t="shared" si="9"/>
        <v>0</v>
      </c>
      <c r="H733" s="41">
        <f>H734</f>
        <v>0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spans="1:22" ht="16.5" customHeight="1" hidden="1">
      <c r="A734" s="3" t="s">
        <v>692</v>
      </c>
      <c r="B734" s="3" t="s">
        <v>632</v>
      </c>
      <c r="C734" s="3" t="s">
        <v>701</v>
      </c>
      <c r="D734" s="3" t="s">
        <v>586</v>
      </c>
      <c r="E734" s="5" t="s">
        <v>587</v>
      </c>
      <c r="F734" s="40">
        <v>0</v>
      </c>
      <c r="G734" s="39">
        <f t="shared" si="9"/>
        <v>0</v>
      </c>
      <c r="H734" s="40">
        <v>0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spans="1:22" ht="28.5" customHeight="1" hidden="1">
      <c r="A735" s="29" t="s">
        <v>692</v>
      </c>
      <c r="B735" s="30" t="s">
        <v>632</v>
      </c>
      <c r="C735" s="30" t="s">
        <v>87</v>
      </c>
      <c r="D735" s="2"/>
      <c r="E735" s="31" t="s">
        <v>141</v>
      </c>
      <c r="F735" s="40">
        <f>F736</f>
        <v>0</v>
      </c>
      <c r="G735" s="39">
        <f t="shared" si="9"/>
        <v>0</v>
      </c>
      <c r="H735" s="40">
        <f>H736</f>
        <v>0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spans="1:22" ht="16.5" customHeight="1" hidden="1">
      <c r="A736" s="29" t="s">
        <v>692</v>
      </c>
      <c r="B736" s="30" t="s">
        <v>632</v>
      </c>
      <c r="C736" s="30" t="s">
        <v>87</v>
      </c>
      <c r="D736" s="3" t="s">
        <v>586</v>
      </c>
      <c r="E736" s="31" t="s">
        <v>587</v>
      </c>
      <c r="F736" s="40">
        <v>0</v>
      </c>
      <c r="G736" s="39">
        <f t="shared" si="9"/>
        <v>0</v>
      </c>
      <c r="H736" s="40">
        <v>0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spans="1:22" ht="26.25" customHeight="1">
      <c r="A737" s="29" t="s">
        <v>692</v>
      </c>
      <c r="B737" s="30" t="s">
        <v>632</v>
      </c>
      <c r="C737" s="30" t="s">
        <v>88</v>
      </c>
      <c r="D737" s="2"/>
      <c r="E737" s="5" t="s">
        <v>142</v>
      </c>
      <c r="F737" s="40">
        <f>F738+F739</f>
        <v>800000</v>
      </c>
      <c r="G737" s="39">
        <f t="shared" si="9"/>
        <v>-800000</v>
      </c>
      <c r="H737" s="40">
        <f>H738+H739</f>
        <v>0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spans="1:22" ht="16.5" customHeight="1" hidden="1">
      <c r="A738" s="29" t="s">
        <v>692</v>
      </c>
      <c r="B738" s="30" t="s">
        <v>632</v>
      </c>
      <c r="C738" s="30" t="s">
        <v>88</v>
      </c>
      <c r="D738" s="3" t="s">
        <v>586</v>
      </c>
      <c r="E738" s="31" t="s">
        <v>587</v>
      </c>
      <c r="F738" s="40">
        <v>0</v>
      </c>
      <c r="G738" s="39">
        <f t="shared" si="9"/>
        <v>0</v>
      </c>
      <c r="H738" s="40">
        <v>0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spans="1:22" ht="36" customHeight="1">
      <c r="A739" s="29" t="s">
        <v>692</v>
      </c>
      <c r="B739" s="30" t="s">
        <v>632</v>
      </c>
      <c r="C739" s="30" t="s">
        <v>88</v>
      </c>
      <c r="D739" s="3" t="s">
        <v>526</v>
      </c>
      <c r="E739" s="5" t="s">
        <v>538</v>
      </c>
      <c r="F739" s="40">
        <v>800000</v>
      </c>
      <c r="G739" s="39">
        <f t="shared" si="9"/>
        <v>-800000</v>
      </c>
      <c r="H739" s="40">
        <v>0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spans="1:22" ht="26.25" customHeight="1">
      <c r="A740" s="29" t="s">
        <v>692</v>
      </c>
      <c r="B740" s="30" t="s">
        <v>632</v>
      </c>
      <c r="C740" s="30" t="s">
        <v>89</v>
      </c>
      <c r="D740" s="2"/>
      <c r="E740" s="5" t="s">
        <v>143</v>
      </c>
      <c r="F740" s="40">
        <f>F741+F742</f>
        <v>500000</v>
      </c>
      <c r="G740" s="39">
        <f t="shared" si="9"/>
        <v>-500000</v>
      </c>
      <c r="H740" s="40">
        <f>H741+H742</f>
        <v>0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spans="1:22" ht="16.5" customHeight="1" hidden="1">
      <c r="A741" s="29" t="s">
        <v>692</v>
      </c>
      <c r="B741" s="30" t="s">
        <v>632</v>
      </c>
      <c r="C741" s="30" t="s">
        <v>89</v>
      </c>
      <c r="D741" s="3" t="s">
        <v>586</v>
      </c>
      <c r="E741" s="31" t="s">
        <v>587</v>
      </c>
      <c r="F741" s="40">
        <v>0</v>
      </c>
      <c r="G741" s="39">
        <f t="shared" si="9"/>
        <v>0</v>
      </c>
      <c r="H741" s="40">
        <v>0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spans="1:22" ht="33" customHeight="1">
      <c r="A742" s="29" t="s">
        <v>692</v>
      </c>
      <c r="B742" s="30" t="s">
        <v>632</v>
      </c>
      <c r="C742" s="30" t="s">
        <v>89</v>
      </c>
      <c r="D742" s="3" t="s">
        <v>526</v>
      </c>
      <c r="E742" s="5" t="s">
        <v>538</v>
      </c>
      <c r="F742" s="40">
        <f>500000</f>
        <v>500000</v>
      </c>
      <c r="G742" s="39">
        <f t="shared" si="9"/>
        <v>-500000</v>
      </c>
      <c r="H742" s="40">
        <v>0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spans="1:22" ht="27" customHeight="1">
      <c r="A743" s="29" t="s">
        <v>692</v>
      </c>
      <c r="B743" s="30" t="s">
        <v>632</v>
      </c>
      <c r="C743" s="30" t="s">
        <v>91</v>
      </c>
      <c r="D743" s="2"/>
      <c r="E743" s="5" t="s">
        <v>144</v>
      </c>
      <c r="F743" s="40">
        <f>F744+F745</f>
        <v>300000</v>
      </c>
      <c r="G743" s="39">
        <f t="shared" si="9"/>
        <v>-300000</v>
      </c>
      <c r="H743" s="40">
        <f>H744+H745</f>
        <v>0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spans="1:22" ht="16.5" customHeight="1" hidden="1">
      <c r="A744" s="29" t="s">
        <v>692</v>
      </c>
      <c r="B744" s="30" t="s">
        <v>632</v>
      </c>
      <c r="C744" s="30" t="s">
        <v>91</v>
      </c>
      <c r="D744" s="3" t="s">
        <v>586</v>
      </c>
      <c r="E744" s="31" t="s">
        <v>587</v>
      </c>
      <c r="F744" s="40">
        <v>0</v>
      </c>
      <c r="G744" s="39">
        <f t="shared" si="9"/>
        <v>0</v>
      </c>
      <c r="H744" s="40">
        <v>0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spans="1:22" ht="36" customHeight="1">
      <c r="A745" s="29" t="s">
        <v>692</v>
      </c>
      <c r="B745" s="30" t="s">
        <v>632</v>
      </c>
      <c r="C745" s="30" t="s">
        <v>91</v>
      </c>
      <c r="D745" s="3" t="s">
        <v>526</v>
      </c>
      <c r="E745" s="5" t="s">
        <v>538</v>
      </c>
      <c r="F745" s="40">
        <f>300000</f>
        <v>300000</v>
      </c>
      <c r="G745" s="39">
        <f t="shared" si="9"/>
        <v>-300000</v>
      </c>
      <c r="H745" s="40">
        <v>0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spans="1:22" ht="21" hidden="1">
      <c r="A746" s="3" t="s">
        <v>692</v>
      </c>
      <c r="B746" s="3" t="s">
        <v>632</v>
      </c>
      <c r="C746" s="3" t="s">
        <v>188</v>
      </c>
      <c r="D746" s="2"/>
      <c r="E746" s="31" t="s">
        <v>254</v>
      </c>
      <c r="F746" s="41">
        <f>F747</f>
        <v>0</v>
      </c>
      <c r="G746" s="39">
        <f t="shared" si="9"/>
        <v>0</v>
      </c>
      <c r="H746" s="41">
        <f>H747</f>
        <v>0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spans="1:22" ht="16.5" customHeight="1" hidden="1">
      <c r="A747" s="3" t="s">
        <v>692</v>
      </c>
      <c r="B747" s="3" t="s">
        <v>632</v>
      </c>
      <c r="C747" s="3" t="s">
        <v>188</v>
      </c>
      <c r="D747" s="3" t="s">
        <v>586</v>
      </c>
      <c r="E747" s="31" t="s">
        <v>587</v>
      </c>
      <c r="F747" s="40">
        <v>0</v>
      </c>
      <c r="G747" s="39">
        <f t="shared" si="9"/>
        <v>0</v>
      </c>
      <c r="H747" s="40">
        <v>0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spans="1:22" ht="25.5" customHeight="1" hidden="1">
      <c r="A748" s="3" t="s">
        <v>692</v>
      </c>
      <c r="B748" s="3" t="s">
        <v>632</v>
      </c>
      <c r="C748" s="3" t="s">
        <v>186</v>
      </c>
      <c r="D748" s="3"/>
      <c r="E748" s="5" t="s">
        <v>246</v>
      </c>
      <c r="F748" s="40">
        <f>F749</f>
        <v>0</v>
      </c>
      <c r="G748" s="39">
        <f t="shared" si="9"/>
        <v>0</v>
      </c>
      <c r="H748" s="40">
        <f>H749</f>
        <v>0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spans="1:22" ht="16.5" customHeight="1" hidden="1">
      <c r="A749" s="3" t="s">
        <v>692</v>
      </c>
      <c r="B749" s="3" t="s">
        <v>632</v>
      </c>
      <c r="C749" s="3" t="s">
        <v>186</v>
      </c>
      <c r="D749" s="3" t="s">
        <v>586</v>
      </c>
      <c r="E749" s="5" t="s">
        <v>587</v>
      </c>
      <c r="F749" s="40">
        <v>0</v>
      </c>
      <c r="G749" s="39">
        <f t="shared" si="9"/>
        <v>0</v>
      </c>
      <c r="H749" s="40">
        <v>0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spans="1:22" ht="25.5" customHeight="1">
      <c r="A750" s="3" t="s">
        <v>692</v>
      </c>
      <c r="B750" s="3" t="s">
        <v>632</v>
      </c>
      <c r="C750" s="3" t="s">
        <v>702</v>
      </c>
      <c r="D750" s="2"/>
      <c r="E750" s="5" t="s">
        <v>263</v>
      </c>
      <c r="F750" s="41">
        <f>F751+F752</f>
        <v>700000</v>
      </c>
      <c r="G750" s="39">
        <f t="shared" si="9"/>
        <v>-700000</v>
      </c>
      <c r="H750" s="41">
        <f>H751+H752</f>
        <v>0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spans="1:22" ht="16.5" customHeight="1" hidden="1">
      <c r="A751" s="3" t="s">
        <v>692</v>
      </c>
      <c r="B751" s="3" t="s">
        <v>632</v>
      </c>
      <c r="C751" s="3" t="s">
        <v>702</v>
      </c>
      <c r="D751" s="3" t="s">
        <v>586</v>
      </c>
      <c r="E751" s="5" t="s">
        <v>587</v>
      </c>
      <c r="F751" s="40">
        <v>0</v>
      </c>
      <c r="G751" s="39">
        <f t="shared" si="9"/>
        <v>0</v>
      </c>
      <c r="H751" s="40">
        <v>0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spans="1:22" ht="35.25" customHeight="1">
      <c r="A752" s="3" t="s">
        <v>692</v>
      </c>
      <c r="B752" s="3" t="s">
        <v>632</v>
      </c>
      <c r="C752" s="3" t="s">
        <v>702</v>
      </c>
      <c r="D752" s="3" t="s">
        <v>526</v>
      </c>
      <c r="E752" s="5" t="s">
        <v>538</v>
      </c>
      <c r="F752" s="40">
        <f>700000</f>
        <v>700000</v>
      </c>
      <c r="G752" s="39">
        <f t="shared" si="9"/>
        <v>-700000</v>
      </c>
      <c r="H752" s="40">
        <v>0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spans="1:22" ht="22.5" customHeight="1">
      <c r="A753" s="29" t="s">
        <v>692</v>
      </c>
      <c r="B753" s="30" t="s">
        <v>632</v>
      </c>
      <c r="C753" s="30" t="s">
        <v>145</v>
      </c>
      <c r="D753" s="2"/>
      <c r="E753" s="5" t="s">
        <v>125</v>
      </c>
      <c r="F753" s="40">
        <f>F754+F755</f>
        <v>1499847</v>
      </c>
      <c r="G753" s="39">
        <f t="shared" si="9"/>
        <v>-1499847</v>
      </c>
      <c r="H753" s="40">
        <f>H754+H755</f>
        <v>0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spans="1:22" ht="16.5" customHeight="1" hidden="1">
      <c r="A754" s="29" t="s">
        <v>692</v>
      </c>
      <c r="B754" s="30" t="s">
        <v>632</v>
      </c>
      <c r="C754" s="30" t="s">
        <v>145</v>
      </c>
      <c r="D754" s="3" t="s">
        <v>586</v>
      </c>
      <c r="E754" s="31" t="s">
        <v>587</v>
      </c>
      <c r="F754" s="40">
        <v>0</v>
      </c>
      <c r="G754" s="39">
        <f t="shared" si="9"/>
        <v>0</v>
      </c>
      <c r="H754" s="40">
        <v>0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spans="1:22" ht="30" customHeight="1">
      <c r="A755" s="29" t="s">
        <v>692</v>
      </c>
      <c r="B755" s="30" t="s">
        <v>632</v>
      </c>
      <c r="C755" s="30" t="s">
        <v>145</v>
      </c>
      <c r="D755" s="3" t="s">
        <v>526</v>
      </c>
      <c r="E755" s="5" t="s">
        <v>538</v>
      </c>
      <c r="F755" s="40">
        <v>1499847</v>
      </c>
      <c r="G755" s="39">
        <f t="shared" si="9"/>
        <v>-1499847</v>
      </c>
      <c r="H755" s="40">
        <v>0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spans="1:22" ht="18" customHeight="1">
      <c r="A756" s="3" t="s">
        <v>692</v>
      </c>
      <c r="B756" s="3" t="s">
        <v>632</v>
      </c>
      <c r="C756" s="3" t="s">
        <v>634</v>
      </c>
      <c r="D756" s="2"/>
      <c r="E756" s="5" t="s">
        <v>635</v>
      </c>
      <c r="F756" s="41">
        <f>F757+F758</f>
        <v>3253242</v>
      </c>
      <c r="G756" s="39">
        <f t="shared" si="9"/>
        <v>-3253242</v>
      </c>
      <c r="H756" s="41">
        <f>H757+H758</f>
        <v>0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spans="1:22" ht="16.5" customHeight="1" hidden="1">
      <c r="A757" s="3" t="s">
        <v>692</v>
      </c>
      <c r="B757" s="3" t="s">
        <v>632</v>
      </c>
      <c r="C757" s="3" t="s">
        <v>634</v>
      </c>
      <c r="D757" s="3" t="s">
        <v>586</v>
      </c>
      <c r="E757" s="5" t="s">
        <v>587</v>
      </c>
      <c r="F757" s="40">
        <v>0</v>
      </c>
      <c r="G757" s="39">
        <f t="shared" si="9"/>
        <v>0</v>
      </c>
      <c r="H757" s="40">
        <v>0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spans="1:22" ht="31.5" customHeight="1">
      <c r="A758" s="3" t="s">
        <v>692</v>
      </c>
      <c r="B758" s="3" t="s">
        <v>632</v>
      </c>
      <c r="C758" s="3" t="s">
        <v>634</v>
      </c>
      <c r="D758" s="3" t="s">
        <v>526</v>
      </c>
      <c r="E758" s="5" t="s">
        <v>538</v>
      </c>
      <c r="F758" s="40">
        <v>3253242</v>
      </c>
      <c r="G758" s="39">
        <f t="shared" si="9"/>
        <v>-3253242</v>
      </c>
      <c r="H758" s="40">
        <v>0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spans="1:22" ht="25.5" customHeight="1">
      <c r="A759" s="29" t="s">
        <v>692</v>
      </c>
      <c r="B759" s="30" t="s">
        <v>632</v>
      </c>
      <c r="C759" s="30" t="s">
        <v>146</v>
      </c>
      <c r="D759" s="2"/>
      <c r="E759" s="5" t="s">
        <v>264</v>
      </c>
      <c r="F759" s="40">
        <f>F760+F761</f>
        <v>2915347</v>
      </c>
      <c r="G759" s="39">
        <f t="shared" si="9"/>
        <v>-2915347</v>
      </c>
      <c r="H759" s="40">
        <f>H760+H761</f>
        <v>0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spans="1:22" ht="16.5" customHeight="1" hidden="1">
      <c r="A760" s="29" t="s">
        <v>692</v>
      </c>
      <c r="B760" s="30" t="s">
        <v>632</v>
      </c>
      <c r="C760" s="30" t="s">
        <v>146</v>
      </c>
      <c r="D760" s="3" t="s">
        <v>586</v>
      </c>
      <c r="E760" s="31" t="s">
        <v>587</v>
      </c>
      <c r="F760" s="40">
        <v>0</v>
      </c>
      <c r="G760" s="39">
        <f t="shared" si="9"/>
        <v>0</v>
      </c>
      <c r="H760" s="40">
        <v>0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spans="1:22" ht="36" customHeight="1">
      <c r="A761" s="29" t="s">
        <v>692</v>
      </c>
      <c r="B761" s="30" t="s">
        <v>632</v>
      </c>
      <c r="C761" s="30" t="s">
        <v>146</v>
      </c>
      <c r="D761" s="3" t="s">
        <v>526</v>
      </c>
      <c r="E761" s="5" t="s">
        <v>538</v>
      </c>
      <c r="F761" s="40">
        <v>2915347</v>
      </c>
      <c r="G761" s="39">
        <f t="shared" si="9"/>
        <v>-2915347</v>
      </c>
      <c r="H761" s="40">
        <v>0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spans="1:22" ht="42">
      <c r="A762" s="29" t="s">
        <v>692</v>
      </c>
      <c r="B762" s="30" t="s">
        <v>632</v>
      </c>
      <c r="C762" s="30" t="s">
        <v>157</v>
      </c>
      <c r="D762" s="3"/>
      <c r="E762" s="5" t="s">
        <v>265</v>
      </c>
      <c r="F762" s="40">
        <f>F763+F764</f>
        <v>600000</v>
      </c>
      <c r="G762" s="39">
        <f t="shared" si="9"/>
        <v>0</v>
      </c>
      <c r="H762" s="40">
        <f>H763+H764</f>
        <v>600000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spans="1:22" ht="16.5" customHeight="1" hidden="1">
      <c r="A763" s="29" t="s">
        <v>692</v>
      </c>
      <c r="B763" s="30" t="s">
        <v>632</v>
      </c>
      <c r="C763" s="30" t="s">
        <v>157</v>
      </c>
      <c r="D763" s="3" t="s">
        <v>728</v>
      </c>
      <c r="E763" s="31" t="s">
        <v>729</v>
      </c>
      <c r="F763" s="40">
        <v>0</v>
      </c>
      <c r="G763" s="39">
        <f t="shared" si="9"/>
        <v>0</v>
      </c>
      <c r="H763" s="40">
        <v>0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spans="1:22" ht="35.25" customHeight="1">
      <c r="A764" s="29" t="s">
        <v>692</v>
      </c>
      <c r="B764" s="30" t="s">
        <v>632</v>
      </c>
      <c r="C764" s="30" t="s">
        <v>157</v>
      </c>
      <c r="D764" s="3" t="s">
        <v>531</v>
      </c>
      <c r="E764" s="31" t="s">
        <v>542</v>
      </c>
      <c r="F764" s="40">
        <v>600000</v>
      </c>
      <c r="G764" s="39">
        <f t="shared" si="9"/>
        <v>0</v>
      </c>
      <c r="H764" s="40">
        <v>600000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spans="1:22" ht="17.25" customHeight="1" hidden="1">
      <c r="A765" s="3" t="s">
        <v>692</v>
      </c>
      <c r="B765" s="3" t="s">
        <v>632</v>
      </c>
      <c r="C765" s="3" t="s">
        <v>676</v>
      </c>
      <c r="D765" s="2"/>
      <c r="E765" s="5" t="s">
        <v>111</v>
      </c>
      <c r="F765" s="41">
        <f>F766</f>
        <v>0</v>
      </c>
      <c r="G765" s="39">
        <f t="shared" si="9"/>
        <v>0</v>
      </c>
      <c r="H765" s="41">
        <f>H766</f>
        <v>0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spans="1:22" ht="19.5" customHeight="1" hidden="1">
      <c r="A766" s="3" t="s">
        <v>692</v>
      </c>
      <c r="B766" s="3" t="s">
        <v>632</v>
      </c>
      <c r="C766" s="3" t="s">
        <v>676</v>
      </c>
      <c r="D766" s="3" t="s">
        <v>586</v>
      </c>
      <c r="E766" s="5" t="s">
        <v>587</v>
      </c>
      <c r="F766" s="40">
        <v>0</v>
      </c>
      <c r="G766" s="39">
        <f t="shared" si="9"/>
        <v>0</v>
      </c>
      <c r="H766" s="40">
        <v>0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spans="1:22" ht="24" customHeight="1" hidden="1">
      <c r="A767" s="3" t="s">
        <v>692</v>
      </c>
      <c r="B767" s="3" t="s">
        <v>632</v>
      </c>
      <c r="C767" s="3" t="s">
        <v>636</v>
      </c>
      <c r="D767" s="2"/>
      <c r="E767" s="5" t="s">
        <v>637</v>
      </c>
      <c r="F767" s="41">
        <f>F768</f>
        <v>0</v>
      </c>
      <c r="G767" s="39">
        <f t="shared" si="9"/>
        <v>0</v>
      </c>
      <c r="H767" s="41">
        <f>H768</f>
        <v>0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spans="1:22" ht="16.5" customHeight="1" hidden="1">
      <c r="A768" s="3" t="s">
        <v>692</v>
      </c>
      <c r="B768" s="3" t="s">
        <v>632</v>
      </c>
      <c r="C768" s="3" t="s">
        <v>636</v>
      </c>
      <c r="D768" s="3" t="s">
        <v>586</v>
      </c>
      <c r="E768" s="5" t="s">
        <v>587</v>
      </c>
      <c r="F768" s="40">
        <v>0</v>
      </c>
      <c r="G768" s="39">
        <f t="shared" si="9"/>
        <v>0</v>
      </c>
      <c r="H768" s="40">
        <v>0</v>
      </c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spans="1:22" ht="25.5" customHeight="1" hidden="1">
      <c r="A769" s="29" t="s">
        <v>692</v>
      </c>
      <c r="B769" s="30" t="s">
        <v>632</v>
      </c>
      <c r="C769" s="30" t="s">
        <v>129</v>
      </c>
      <c r="D769" s="2"/>
      <c r="E769" s="31" t="s">
        <v>125</v>
      </c>
      <c r="F769" s="40">
        <f>F770</f>
        <v>0</v>
      </c>
      <c r="G769" s="39">
        <f t="shared" si="9"/>
        <v>0</v>
      </c>
      <c r="H769" s="40">
        <f>H770</f>
        <v>0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spans="1:22" ht="16.5" customHeight="1" hidden="1">
      <c r="A770" s="29" t="s">
        <v>692</v>
      </c>
      <c r="B770" s="30" t="s">
        <v>632</v>
      </c>
      <c r="C770" s="30" t="s">
        <v>129</v>
      </c>
      <c r="D770" s="3" t="s">
        <v>586</v>
      </c>
      <c r="E770" s="31" t="s">
        <v>587</v>
      </c>
      <c r="F770" s="40">
        <v>0</v>
      </c>
      <c r="G770" s="39">
        <f t="shared" si="9"/>
        <v>0</v>
      </c>
      <c r="H770" s="40">
        <v>0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spans="1:22" ht="16.5" customHeight="1" hidden="1">
      <c r="A771" s="29" t="s">
        <v>692</v>
      </c>
      <c r="B771" s="30" t="s">
        <v>632</v>
      </c>
      <c r="C771" s="30" t="s">
        <v>29</v>
      </c>
      <c r="D771" s="3"/>
      <c r="E771" s="31" t="s">
        <v>31</v>
      </c>
      <c r="F771" s="40">
        <f>F772</f>
        <v>0</v>
      </c>
      <c r="G771" s="39">
        <f t="shared" si="9"/>
        <v>0</v>
      </c>
      <c r="H771" s="40">
        <f>H772</f>
        <v>0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spans="1:22" ht="16.5" customHeight="1" hidden="1">
      <c r="A772" s="29" t="s">
        <v>692</v>
      </c>
      <c r="B772" s="30" t="s">
        <v>632</v>
      </c>
      <c r="C772" s="30" t="s">
        <v>29</v>
      </c>
      <c r="D772" s="3" t="s">
        <v>586</v>
      </c>
      <c r="E772" s="31" t="s">
        <v>587</v>
      </c>
      <c r="F772" s="40">
        <v>0</v>
      </c>
      <c r="G772" s="39">
        <f t="shared" si="9"/>
        <v>0</v>
      </c>
      <c r="H772" s="40">
        <v>0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spans="1:22" ht="23.25" customHeight="1" hidden="1">
      <c r="A773" s="29" t="s">
        <v>692</v>
      </c>
      <c r="B773" s="30" t="s">
        <v>632</v>
      </c>
      <c r="C773" s="30" t="s">
        <v>30</v>
      </c>
      <c r="D773" s="3"/>
      <c r="E773" s="31" t="s">
        <v>32</v>
      </c>
      <c r="F773" s="40">
        <f>F774</f>
        <v>0</v>
      </c>
      <c r="G773" s="39">
        <f t="shared" si="9"/>
        <v>0</v>
      </c>
      <c r="H773" s="40">
        <f>H774</f>
        <v>0</v>
      </c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spans="1:22" ht="16.5" customHeight="1" hidden="1">
      <c r="A774" s="29" t="s">
        <v>692</v>
      </c>
      <c r="B774" s="30" t="s">
        <v>632</v>
      </c>
      <c r="C774" s="30" t="s">
        <v>30</v>
      </c>
      <c r="D774" s="3" t="s">
        <v>586</v>
      </c>
      <c r="E774" s="31" t="s">
        <v>587</v>
      </c>
      <c r="F774" s="40">
        <v>0</v>
      </c>
      <c r="G774" s="39">
        <f t="shared" si="9"/>
        <v>0</v>
      </c>
      <c r="H774" s="40">
        <v>0</v>
      </c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spans="1:22" ht="16.5" customHeight="1" hidden="1">
      <c r="A775" s="3" t="s">
        <v>692</v>
      </c>
      <c r="B775" s="3" t="s">
        <v>632</v>
      </c>
      <c r="C775" s="3" t="s">
        <v>703</v>
      </c>
      <c r="D775" s="2"/>
      <c r="E775" s="5" t="s">
        <v>704</v>
      </c>
      <c r="F775" s="40">
        <f>F776</f>
        <v>0</v>
      </c>
      <c r="G775" s="39">
        <f t="shared" si="9"/>
        <v>0</v>
      </c>
      <c r="H775" s="40">
        <f>H776</f>
        <v>0</v>
      </c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spans="1:22" ht="37.5" customHeight="1" hidden="1">
      <c r="A776" s="3" t="s">
        <v>692</v>
      </c>
      <c r="B776" s="3" t="s">
        <v>632</v>
      </c>
      <c r="C776" s="3" t="s">
        <v>703</v>
      </c>
      <c r="D776" s="3" t="s">
        <v>526</v>
      </c>
      <c r="E776" s="5" t="s">
        <v>538</v>
      </c>
      <c r="F776" s="40">
        <v>0</v>
      </c>
      <c r="G776" s="39">
        <v>0</v>
      </c>
      <c r="H776" s="40">
        <v>0</v>
      </c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spans="1:22" ht="26.25" customHeight="1">
      <c r="A777" s="29" t="s">
        <v>692</v>
      </c>
      <c r="B777" s="30" t="s">
        <v>632</v>
      </c>
      <c r="C777" s="30" t="s">
        <v>475</v>
      </c>
      <c r="D777" s="3"/>
      <c r="E777" s="5" t="s">
        <v>476</v>
      </c>
      <c r="F777" s="40">
        <f>F778</f>
        <v>2033900</v>
      </c>
      <c r="G777" s="39">
        <f t="shared" si="9"/>
        <v>667100</v>
      </c>
      <c r="H777" s="40">
        <f>H778</f>
        <v>2701000</v>
      </c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spans="1:22" ht="37.5" customHeight="1">
      <c r="A778" s="29" t="s">
        <v>692</v>
      </c>
      <c r="B778" s="30" t="s">
        <v>632</v>
      </c>
      <c r="C778" s="30" t="s">
        <v>475</v>
      </c>
      <c r="D778" s="3" t="s">
        <v>526</v>
      </c>
      <c r="E778" s="5" t="s">
        <v>538</v>
      </c>
      <c r="F778" s="40">
        <v>2033900</v>
      </c>
      <c r="G778" s="39">
        <f t="shared" si="9"/>
        <v>667100</v>
      </c>
      <c r="H778" s="40">
        <v>2701000</v>
      </c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spans="1:22" ht="16.5" customHeight="1">
      <c r="A779" s="3" t="s">
        <v>692</v>
      </c>
      <c r="B779" s="3" t="s">
        <v>632</v>
      </c>
      <c r="C779" s="30" t="s">
        <v>33</v>
      </c>
      <c r="D779" s="3"/>
      <c r="E779" s="31" t="s">
        <v>34</v>
      </c>
      <c r="F779" s="40">
        <f>F780</f>
        <v>1107400</v>
      </c>
      <c r="G779" s="39">
        <f t="shared" si="9"/>
        <v>13600</v>
      </c>
      <c r="H779" s="40">
        <f>H780</f>
        <v>1121000</v>
      </c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spans="1:22" ht="33" customHeight="1">
      <c r="A780" s="3" t="s">
        <v>692</v>
      </c>
      <c r="B780" s="3" t="s">
        <v>632</v>
      </c>
      <c r="C780" s="30" t="s">
        <v>33</v>
      </c>
      <c r="D780" s="3" t="s">
        <v>526</v>
      </c>
      <c r="E780" s="5" t="s">
        <v>538</v>
      </c>
      <c r="F780" s="40">
        <v>1107400</v>
      </c>
      <c r="G780" s="39">
        <f>H780-F780</f>
        <v>13600</v>
      </c>
      <c r="H780" s="40">
        <v>1121000</v>
      </c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spans="1:22" ht="39" customHeight="1">
      <c r="A781" s="29" t="s">
        <v>692</v>
      </c>
      <c r="B781" s="30" t="s">
        <v>632</v>
      </c>
      <c r="C781" s="30" t="s">
        <v>518</v>
      </c>
      <c r="D781" s="3"/>
      <c r="E781" s="31" t="s">
        <v>519</v>
      </c>
      <c r="F781" s="40">
        <f>F782</f>
        <v>0</v>
      </c>
      <c r="G781" s="39">
        <f t="shared" si="9"/>
        <v>90000</v>
      </c>
      <c r="H781" s="40">
        <f>H782</f>
        <v>90000</v>
      </c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spans="1:22" ht="36" customHeight="1">
      <c r="A782" s="29" t="s">
        <v>692</v>
      </c>
      <c r="B782" s="30" t="s">
        <v>632</v>
      </c>
      <c r="C782" s="30" t="s">
        <v>518</v>
      </c>
      <c r="D782" s="3" t="s">
        <v>526</v>
      </c>
      <c r="E782" s="5" t="s">
        <v>538</v>
      </c>
      <c r="F782" s="40">
        <v>0</v>
      </c>
      <c r="G782" s="39">
        <f t="shared" si="9"/>
        <v>90000</v>
      </c>
      <c r="H782" s="40">
        <v>90000</v>
      </c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spans="1:22" ht="16.5" customHeight="1">
      <c r="A783" s="29" t="s">
        <v>692</v>
      </c>
      <c r="B783" s="30" t="s">
        <v>632</v>
      </c>
      <c r="C783" s="30" t="s">
        <v>604</v>
      </c>
      <c r="D783" s="3"/>
      <c r="E783" s="77" t="s">
        <v>493</v>
      </c>
      <c r="F783" s="40">
        <f>F784</f>
        <v>0</v>
      </c>
      <c r="G783" s="39">
        <f t="shared" si="9"/>
        <v>55000</v>
      </c>
      <c r="H783" s="40">
        <f>H784</f>
        <v>55000</v>
      </c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spans="1:22" ht="16.5" customHeight="1">
      <c r="A784" s="29" t="s">
        <v>692</v>
      </c>
      <c r="B784" s="30" t="s">
        <v>632</v>
      </c>
      <c r="C784" s="30" t="s">
        <v>604</v>
      </c>
      <c r="D784" s="2">
        <v>244</v>
      </c>
      <c r="E784" s="31" t="s">
        <v>535</v>
      </c>
      <c r="F784" s="40">
        <v>0</v>
      </c>
      <c r="G784" s="39">
        <f t="shared" si="9"/>
        <v>55000</v>
      </c>
      <c r="H784" s="40">
        <v>55000</v>
      </c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spans="1:22" ht="16.5" customHeight="1" hidden="1">
      <c r="A785" s="3" t="s">
        <v>692</v>
      </c>
      <c r="B785" s="3" t="s">
        <v>632</v>
      </c>
      <c r="C785" s="3"/>
      <c r="D785" s="2"/>
      <c r="E785" s="5"/>
      <c r="F785" s="41">
        <f>F786</f>
        <v>0</v>
      </c>
      <c r="G785" s="39">
        <f t="shared" si="9"/>
        <v>0</v>
      </c>
      <c r="H785" s="41">
        <f>H786</f>
        <v>0</v>
      </c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spans="1:22" ht="16.5" customHeight="1" hidden="1">
      <c r="A786" s="3" t="s">
        <v>692</v>
      </c>
      <c r="B786" s="3" t="s">
        <v>632</v>
      </c>
      <c r="C786" s="3"/>
      <c r="D786" s="3"/>
      <c r="E786" s="5"/>
      <c r="F786" s="40"/>
      <c r="G786" s="39">
        <f t="shared" si="9"/>
        <v>0</v>
      </c>
      <c r="H786" s="40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</row>
    <row r="787" spans="1:22" ht="33.75" customHeight="1" hidden="1">
      <c r="A787" s="29" t="s">
        <v>692</v>
      </c>
      <c r="B787" s="30" t="s">
        <v>632</v>
      </c>
      <c r="C787" s="30" t="s">
        <v>147</v>
      </c>
      <c r="D787" s="2"/>
      <c r="E787" s="5" t="s">
        <v>266</v>
      </c>
      <c r="F787" s="40">
        <f>F788</f>
        <v>0</v>
      </c>
      <c r="G787" s="39">
        <f t="shared" si="9"/>
        <v>0</v>
      </c>
      <c r="H787" s="40">
        <f>H788</f>
        <v>0</v>
      </c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spans="1:22" ht="31.5" customHeight="1" hidden="1">
      <c r="A788" s="29" t="s">
        <v>692</v>
      </c>
      <c r="B788" s="30" t="s">
        <v>632</v>
      </c>
      <c r="C788" s="30" t="s">
        <v>147</v>
      </c>
      <c r="D788" s="3" t="s">
        <v>526</v>
      </c>
      <c r="E788" s="5" t="s">
        <v>538</v>
      </c>
      <c r="F788" s="40">
        <v>0</v>
      </c>
      <c r="G788" s="39">
        <f t="shared" si="9"/>
        <v>0</v>
      </c>
      <c r="H788" s="40">
        <v>0</v>
      </c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spans="1:22" ht="34.5" customHeight="1" hidden="1">
      <c r="A789" s="29" t="s">
        <v>692</v>
      </c>
      <c r="B789" s="30" t="s">
        <v>632</v>
      </c>
      <c r="C789" s="30" t="s">
        <v>147</v>
      </c>
      <c r="D789" s="2"/>
      <c r="E789" s="5" t="s">
        <v>266</v>
      </c>
      <c r="F789" s="40">
        <f>F790</f>
        <v>0</v>
      </c>
      <c r="G789" s="39">
        <f t="shared" si="9"/>
        <v>0</v>
      </c>
      <c r="H789" s="40">
        <f>H790</f>
        <v>0</v>
      </c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spans="1:22" ht="16.5" customHeight="1" hidden="1">
      <c r="A790" s="29" t="s">
        <v>692</v>
      </c>
      <c r="B790" s="30" t="s">
        <v>632</v>
      </c>
      <c r="C790" s="30" t="s">
        <v>147</v>
      </c>
      <c r="D790" s="3" t="s">
        <v>568</v>
      </c>
      <c r="E790" s="31" t="s">
        <v>569</v>
      </c>
      <c r="F790" s="40">
        <v>0</v>
      </c>
      <c r="G790" s="39">
        <f t="shared" si="9"/>
        <v>0</v>
      </c>
      <c r="H790" s="40">
        <v>0</v>
      </c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spans="1:22" ht="34.5" customHeight="1">
      <c r="A791" s="29" t="s">
        <v>692</v>
      </c>
      <c r="B791" s="30" t="s">
        <v>632</v>
      </c>
      <c r="C791" s="30" t="s">
        <v>478</v>
      </c>
      <c r="D791" s="3"/>
      <c r="E791" s="5" t="s">
        <v>479</v>
      </c>
      <c r="F791" s="40">
        <f>F792</f>
        <v>3550000</v>
      </c>
      <c r="G791" s="39">
        <f t="shared" si="9"/>
        <v>-3550000</v>
      </c>
      <c r="H791" s="40">
        <f>H792</f>
        <v>0</v>
      </c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spans="1:22" ht="34.5" customHeight="1">
      <c r="A792" s="29" t="s">
        <v>692</v>
      </c>
      <c r="B792" s="30" t="s">
        <v>632</v>
      </c>
      <c r="C792" s="30" t="s">
        <v>478</v>
      </c>
      <c r="D792" s="3" t="s">
        <v>526</v>
      </c>
      <c r="E792" s="5" t="s">
        <v>538</v>
      </c>
      <c r="F792" s="40">
        <v>3550000</v>
      </c>
      <c r="G792" s="39">
        <f t="shared" si="9"/>
        <v>-3550000</v>
      </c>
      <c r="H792" s="40">
        <v>0</v>
      </c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spans="1:22" ht="35.25" customHeight="1" hidden="1">
      <c r="A793" s="29" t="s">
        <v>692</v>
      </c>
      <c r="B793" s="30" t="s">
        <v>632</v>
      </c>
      <c r="C793" s="30" t="s">
        <v>148</v>
      </c>
      <c r="D793" s="2"/>
      <c r="E793" s="5" t="s">
        <v>267</v>
      </c>
      <c r="F793" s="40">
        <f>F794</f>
        <v>0</v>
      </c>
      <c r="G793" s="39">
        <f>H793-F793</f>
        <v>0</v>
      </c>
      <c r="H793" s="40">
        <f>H794</f>
        <v>0</v>
      </c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spans="1:22" ht="16.5" customHeight="1" hidden="1">
      <c r="A794" s="29" t="s">
        <v>692</v>
      </c>
      <c r="B794" s="30" t="s">
        <v>632</v>
      </c>
      <c r="C794" s="30" t="s">
        <v>148</v>
      </c>
      <c r="D794" s="3" t="s">
        <v>586</v>
      </c>
      <c r="E794" s="5" t="s">
        <v>587</v>
      </c>
      <c r="F794" s="40">
        <v>0</v>
      </c>
      <c r="G794" s="39">
        <f>H794-F794</f>
        <v>0</v>
      </c>
      <c r="H794" s="40">
        <v>0</v>
      </c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spans="1:22" ht="36" customHeight="1" hidden="1">
      <c r="A795" s="29" t="s">
        <v>692</v>
      </c>
      <c r="B795" s="30" t="s">
        <v>632</v>
      </c>
      <c r="C795" s="30" t="s">
        <v>148</v>
      </c>
      <c r="D795" s="2"/>
      <c r="E795" s="5" t="s">
        <v>267</v>
      </c>
      <c r="F795" s="40">
        <f>F796</f>
        <v>0</v>
      </c>
      <c r="G795" s="39">
        <f t="shared" si="9"/>
        <v>0</v>
      </c>
      <c r="H795" s="40">
        <f>H796</f>
        <v>0</v>
      </c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spans="1:22" ht="16.5" customHeight="1" hidden="1">
      <c r="A796" s="29" t="s">
        <v>692</v>
      </c>
      <c r="B796" s="30" t="s">
        <v>632</v>
      </c>
      <c r="C796" s="30" t="s">
        <v>148</v>
      </c>
      <c r="D796" s="3" t="s">
        <v>568</v>
      </c>
      <c r="E796" s="31" t="s">
        <v>569</v>
      </c>
      <c r="F796" s="40">
        <v>0</v>
      </c>
      <c r="G796" s="39">
        <f t="shared" si="9"/>
        <v>0</v>
      </c>
      <c r="H796" s="40">
        <v>0</v>
      </c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spans="1:22" ht="33" customHeight="1">
      <c r="A797" s="29" t="s">
        <v>692</v>
      </c>
      <c r="B797" s="30" t="s">
        <v>632</v>
      </c>
      <c r="C797" s="30" t="s">
        <v>149</v>
      </c>
      <c r="D797" s="2"/>
      <c r="E797" s="5" t="s">
        <v>150</v>
      </c>
      <c r="F797" s="40">
        <f>F798+F799</f>
        <v>0</v>
      </c>
      <c r="G797" s="39">
        <f>H797-F797</f>
        <v>3599100</v>
      </c>
      <c r="H797" s="40">
        <f>H798+H799</f>
        <v>3599100</v>
      </c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spans="1:22" ht="36" customHeight="1">
      <c r="A798" s="29" t="s">
        <v>692</v>
      </c>
      <c r="B798" s="30" t="s">
        <v>632</v>
      </c>
      <c r="C798" s="30" t="s">
        <v>149</v>
      </c>
      <c r="D798" s="3" t="s">
        <v>526</v>
      </c>
      <c r="E798" s="5" t="s">
        <v>538</v>
      </c>
      <c r="F798" s="40">
        <v>0</v>
      </c>
      <c r="G798" s="39">
        <f>H798-F798</f>
        <v>3458600</v>
      </c>
      <c r="H798" s="40">
        <v>3458600</v>
      </c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spans="1:22" ht="21.75" customHeight="1">
      <c r="A799" s="29" t="s">
        <v>692</v>
      </c>
      <c r="B799" s="30" t="s">
        <v>632</v>
      </c>
      <c r="C799" s="30" t="s">
        <v>149</v>
      </c>
      <c r="D799" s="3" t="s">
        <v>368</v>
      </c>
      <c r="E799" s="31" t="s">
        <v>369</v>
      </c>
      <c r="F799" s="40">
        <v>0</v>
      </c>
      <c r="G799" s="39">
        <f>H799-F799</f>
        <v>140500</v>
      </c>
      <c r="H799" s="40">
        <v>140500</v>
      </c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spans="1:22" ht="36.75" customHeight="1" hidden="1">
      <c r="A800" s="29" t="s">
        <v>692</v>
      </c>
      <c r="B800" s="30" t="s">
        <v>632</v>
      </c>
      <c r="C800" s="30" t="s">
        <v>149</v>
      </c>
      <c r="D800" s="2"/>
      <c r="E800" s="5" t="s">
        <v>150</v>
      </c>
      <c r="F800" s="40">
        <f>F801</f>
        <v>0</v>
      </c>
      <c r="G800" s="39">
        <f t="shared" si="9"/>
        <v>0</v>
      </c>
      <c r="H800" s="40">
        <f>H801</f>
        <v>0</v>
      </c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spans="1:22" ht="38.25" customHeight="1" hidden="1">
      <c r="A801" s="29" t="s">
        <v>692</v>
      </c>
      <c r="B801" s="30" t="s">
        <v>632</v>
      </c>
      <c r="C801" s="30" t="s">
        <v>149</v>
      </c>
      <c r="D801" s="3" t="s">
        <v>526</v>
      </c>
      <c r="E801" s="5" t="s">
        <v>538</v>
      </c>
      <c r="F801" s="40">
        <v>0</v>
      </c>
      <c r="G801" s="39">
        <f t="shared" si="9"/>
        <v>0</v>
      </c>
      <c r="H801" s="40">
        <v>0</v>
      </c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spans="1:22" ht="32.25" customHeight="1">
      <c r="A802" s="29" t="s">
        <v>692</v>
      </c>
      <c r="B802" s="30" t="s">
        <v>632</v>
      </c>
      <c r="C802" s="30" t="s">
        <v>151</v>
      </c>
      <c r="D802" s="2"/>
      <c r="E802" s="5" t="s">
        <v>268</v>
      </c>
      <c r="F802" s="40">
        <f>F803</f>
        <v>0</v>
      </c>
      <c r="G802" s="39">
        <f>H802-F802</f>
        <v>3479722</v>
      </c>
      <c r="H802" s="40">
        <f>H803</f>
        <v>3479722</v>
      </c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</row>
    <row r="803" spans="1:22" ht="39.75" customHeight="1">
      <c r="A803" s="29" t="s">
        <v>692</v>
      </c>
      <c r="B803" s="30" t="s">
        <v>632</v>
      </c>
      <c r="C803" s="30" t="s">
        <v>151</v>
      </c>
      <c r="D803" s="3" t="s">
        <v>526</v>
      </c>
      <c r="E803" s="5" t="s">
        <v>538</v>
      </c>
      <c r="F803" s="40">
        <v>0</v>
      </c>
      <c r="G803" s="39">
        <f>H803-F803</f>
        <v>3479722</v>
      </c>
      <c r="H803" s="40">
        <v>3479722</v>
      </c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spans="1:22" ht="45" customHeight="1">
      <c r="A804" s="29" t="s">
        <v>692</v>
      </c>
      <c r="B804" s="30" t="s">
        <v>632</v>
      </c>
      <c r="C804" s="30" t="s">
        <v>353</v>
      </c>
      <c r="D804" s="2"/>
      <c r="E804" s="5" t="s">
        <v>494</v>
      </c>
      <c r="F804" s="40">
        <f>F805</f>
        <v>0</v>
      </c>
      <c r="G804" s="39">
        <f aca="true" t="shared" si="10" ref="G804:G938">H804-F804</f>
        <v>412745</v>
      </c>
      <c r="H804" s="40">
        <f>H805</f>
        <v>412745</v>
      </c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spans="1:22" ht="33.75" customHeight="1">
      <c r="A805" s="29" t="s">
        <v>692</v>
      </c>
      <c r="B805" s="30" t="s">
        <v>632</v>
      </c>
      <c r="C805" s="30" t="s">
        <v>353</v>
      </c>
      <c r="D805" s="3" t="s">
        <v>526</v>
      </c>
      <c r="E805" s="5" t="s">
        <v>538</v>
      </c>
      <c r="F805" s="40">
        <v>0</v>
      </c>
      <c r="G805" s="39">
        <f t="shared" si="10"/>
        <v>412745</v>
      </c>
      <c r="H805" s="40">
        <v>412745</v>
      </c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spans="1:22" ht="42" customHeight="1">
      <c r="A806" s="29" t="s">
        <v>692</v>
      </c>
      <c r="B806" s="30" t="s">
        <v>632</v>
      </c>
      <c r="C806" s="30" t="s">
        <v>795</v>
      </c>
      <c r="D806" s="3"/>
      <c r="E806" s="31" t="s">
        <v>796</v>
      </c>
      <c r="F806" s="40">
        <f>F807+F808</f>
        <v>0</v>
      </c>
      <c r="G806" s="39">
        <f t="shared" si="10"/>
        <v>10511937.5</v>
      </c>
      <c r="H806" s="40">
        <f>H807+H808</f>
        <v>10511937.5</v>
      </c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spans="1:22" ht="21.75" customHeight="1">
      <c r="A807" s="29" t="s">
        <v>692</v>
      </c>
      <c r="B807" s="30" t="s">
        <v>632</v>
      </c>
      <c r="C807" s="30" t="s">
        <v>795</v>
      </c>
      <c r="D807" s="3" t="s">
        <v>520</v>
      </c>
      <c r="E807" s="31" t="s">
        <v>535</v>
      </c>
      <c r="F807" s="40">
        <v>0</v>
      </c>
      <c r="G807" s="39">
        <f t="shared" si="10"/>
        <v>8010992.5</v>
      </c>
      <c r="H807" s="40">
        <f>7902992.5+85000+23000</f>
        <v>8010992.5</v>
      </c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</row>
    <row r="808" spans="1:22" ht="33.75" customHeight="1">
      <c r="A808" s="29" t="s">
        <v>692</v>
      </c>
      <c r="B808" s="30" t="s">
        <v>632</v>
      </c>
      <c r="C808" s="30" t="s">
        <v>795</v>
      </c>
      <c r="D808" s="3" t="s">
        <v>526</v>
      </c>
      <c r="E808" s="5" t="s">
        <v>538</v>
      </c>
      <c r="F808" s="40">
        <v>0</v>
      </c>
      <c r="G808" s="39">
        <f t="shared" si="10"/>
        <v>2500945</v>
      </c>
      <c r="H808" s="40">
        <v>2500945</v>
      </c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spans="1:22" ht="47.25" customHeight="1">
      <c r="A809" s="29" t="s">
        <v>692</v>
      </c>
      <c r="B809" s="30" t="s">
        <v>632</v>
      </c>
      <c r="C809" s="30" t="s">
        <v>797</v>
      </c>
      <c r="D809" s="3"/>
      <c r="E809" s="31" t="s">
        <v>805</v>
      </c>
      <c r="F809" s="40">
        <f>F810</f>
        <v>0</v>
      </c>
      <c r="G809" s="39">
        <f t="shared" si="10"/>
        <v>100000</v>
      </c>
      <c r="H809" s="40">
        <f>H810</f>
        <v>100000</v>
      </c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spans="1:22" ht="35.25" customHeight="1">
      <c r="A810" s="29" t="s">
        <v>692</v>
      </c>
      <c r="B810" s="30" t="s">
        <v>632</v>
      </c>
      <c r="C810" s="30" t="s">
        <v>797</v>
      </c>
      <c r="D810" s="3" t="s">
        <v>526</v>
      </c>
      <c r="E810" s="5" t="s">
        <v>538</v>
      </c>
      <c r="F810" s="40">
        <v>0</v>
      </c>
      <c r="G810" s="39">
        <f t="shared" si="10"/>
        <v>100000</v>
      </c>
      <c r="H810" s="40">
        <v>100000</v>
      </c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spans="1:22" ht="48.75" customHeight="1">
      <c r="A811" s="29" t="s">
        <v>692</v>
      </c>
      <c r="B811" s="30" t="s">
        <v>632</v>
      </c>
      <c r="C811" s="30" t="s">
        <v>798</v>
      </c>
      <c r="D811" s="3"/>
      <c r="E811" s="31" t="s">
        <v>806</v>
      </c>
      <c r="F811" s="40">
        <f>F812</f>
        <v>0</v>
      </c>
      <c r="G811" s="39">
        <f t="shared" si="10"/>
        <v>470000</v>
      </c>
      <c r="H811" s="40">
        <f>H812</f>
        <v>470000</v>
      </c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</row>
    <row r="812" spans="1:22" ht="32.25" customHeight="1">
      <c r="A812" s="29" t="s">
        <v>692</v>
      </c>
      <c r="B812" s="30" t="s">
        <v>632</v>
      </c>
      <c r="C812" s="30" t="s">
        <v>798</v>
      </c>
      <c r="D812" s="3" t="s">
        <v>526</v>
      </c>
      <c r="E812" s="5" t="s">
        <v>538</v>
      </c>
      <c r="F812" s="40">
        <v>0</v>
      </c>
      <c r="G812" s="39">
        <f t="shared" si="10"/>
        <v>470000</v>
      </c>
      <c r="H812" s="40">
        <v>470000</v>
      </c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</row>
    <row r="813" spans="1:22" ht="43.5" customHeight="1">
      <c r="A813" s="29" t="s">
        <v>692</v>
      </c>
      <c r="B813" s="30" t="s">
        <v>632</v>
      </c>
      <c r="C813" s="30" t="s">
        <v>799</v>
      </c>
      <c r="D813" s="3"/>
      <c r="E813" s="31" t="s">
        <v>807</v>
      </c>
      <c r="F813" s="40">
        <f>F814</f>
        <v>0</v>
      </c>
      <c r="G813" s="39">
        <f t="shared" si="10"/>
        <v>5349215</v>
      </c>
      <c r="H813" s="40">
        <f>H814</f>
        <v>5349215</v>
      </c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</row>
    <row r="814" spans="1:22" ht="31.5" customHeight="1">
      <c r="A814" s="29" t="s">
        <v>692</v>
      </c>
      <c r="B814" s="30" t="s">
        <v>632</v>
      </c>
      <c r="C814" s="30" t="s">
        <v>799</v>
      </c>
      <c r="D814" s="3" t="s">
        <v>526</v>
      </c>
      <c r="E814" s="5" t="s">
        <v>538</v>
      </c>
      <c r="F814" s="40">
        <v>0</v>
      </c>
      <c r="G814" s="39">
        <f t="shared" si="10"/>
        <v>5349215</v>
      </c>
      <c r="H814" s="40">
        <v>5349215</v>
      </c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spans="1:22" ht="46.5" customHeight="1">
      <c r="A815" s="29" t="s">
        <v>692</v>
      </c>
      <c r="B815" s="30" t="s">
        <v>632</v>
      </c>
      <c r="C815" s="30" t="s">
        <v>800</v>
      </c>
      <c r="D815" s="3"/>
      <c r="E815" s="31" t="s">
        <v>808</v>
      </c>
      <c r="F815" s="40">
        <f>F816</f>
        <v>0</v>
      </c>
      <c r="G815" s="39">
        <f t="shared" si="10"/>
        <v>740000</v>
      </c>
      <c r="H815" s="40">
        <f>H816</f>
        <v>740000</v>
      </c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spans="1:22" ht="33" customHeight="1">
      <c r="A816" s="29" t="s">
        <v>692</v>
      </c>
      <c r="B816" s="30" t="s">
        <v>632</v>
      </c>
      <c r="C816" s="30" t="s">
        <v>800</v>
      </c>
      <c r="D816" s="3" t="s">
        <v>526</v>
      </c>
      <c r="E816" s="5" t="s">
        <v>538</v>
      </c>
      <c r="F816" s="40">
        <v>0</v>
      </c>
      <c r="G816" s="39">
        <f t="shared" si="10"/>
        <v>740000</v>
      </c>
      <c r="H816" s="40">
        <v>740000</v>
      </c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spans="1:22" ht="45.75" customHeight="1">
      <c r="A817" s="29" t="s">
        <v>692</v>
      </c>
      <c r="B817" s="30" t="s">
        <v>632</v>
      </c>
      <c r="C817" s="30" t="s">
        <v>801</v>
      </c>
      <c r="D817" s="3"/>
      <c r="E817" s="31" t="s">
        <v>809</v>
      </c>
      <c r="F817" s="40">
        <f>F818</f>
        <v>0</v>
      </c>
      <c r="G817" s="39">
        <f t="shared" si="10"/>
        <v>550000</v>
      </c>
      <c r="H817" s="40">
        <f>H818</f>
        <v>550000</v>
      </c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spans="1:22" ht="18" customHeight="1">
      <c r="A818" s="29" t="s">
        <v>692</v>
      </c>
      <c r="B818" s="30" t="s">
        <v>632</v>
      </c>
      <c r="C818" s="30" t="s">
        <v>801</v>
      </c>
      <c r="D818" s="3" t="s">
        <v>520</v>
      </c>
      <c r="E818" s="31" t="s">
        <v>535</v>
      </c>
      <c r="F818" s="40">
        <v>0</v>
      </c>
      <c r="G818" s="39">
        <f t="shared" si="10"/>
        <v>550000</v>
      </c>
      <c r="H818" s="40">
        <v>550000</v>
      </c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spans="1:22" ht="46.5" customHeight="1">
      <c r="A819" s="29" t="s">
        <v>692</v>
      </c>
      <c r="B819" s="30" t="s">
        <v>632</v>
      </c>
      <c r="C819" s="30" t="s">
        <v>802</v>
      </c>
      <c r="D819" s="3"/>
      <c r="E819" s="31" t="s">
        <v>810</v>
      </c>
      <c r="F819" s="40">
        <f>F820</f>
        <v>0</v>
      </c>
      <c r="G819" s="39">
        <f t="shared" si="10"/>
        <v>270000</v>
      </c>
      <c r="H819" s="40">
        <f>H820</f>
        <v>270000</v>
      </c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spans="1:22" ht="20.25" customHeight="1">
      <c r="A820" s="29" t="s">
        <v>692</v>
      </c>
      <c r="B820" s="30" t="s">
        <v>632</v>
      </c>
      <c r="C820" s="30" t="s">
        <v>802</v>
      </c>
      <c r="D820" s="3" t="s">
        <v>520</v>
      </c>
      <c r="E820" s="31" t="s">
        <v>535</v>
      </c>
      <c r="F820" s="40">
        <v>0</v>
      </c>
      <c r="G820" s="39">
        <f t="shared" si="10"/>
        <v>270000</v>
      </c>
      <c r="H820" s="40">
        <v>270000</v>
      </c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spans="1:22" ht="42" customHeight="1">
      <c r="A821" s="29" t="s">
        <v>692</v>
      </c>
      <c r="B821" s="30" t="s">
        <v>632</v>
      </c>
      <c r="C821" s="30" t="s">
        <v>803</v>
      </c>
      <c r="D821" s="3"/>
      <c r="E821" s="31" t="s">
        <v>811</v>
      </c>
      <c r="F821" s="40">
        <f>F822</f>
        <v>0</v>
      </c>
      <c r="G821" s="39">
        <f t="shared" si="10"/>
        <v>230000</v>
      </c>
      <c r="H821" s="40">
        <f>H822</f>
        <v>230000</v>
      </c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spans="1:22" ht="34.5" customHeight="1">
      <c r="A822" s="29" t="s">
        <v>692</v>
      </c>
      <c r="B822" s="30" t="s">
        <v>632</v>
      </c>
      <c r="C822" s="30" t="s">
        <v>803</v>
      </c>
      <c r="D822" s="3" t="s">
        <v>526</v>
      </c>
      <c r="E822" s="5" t="s">
        <v>538</v>
      </c>
      <c r="F822" s="40">
        <v>0</v>
      </c>
      <c r="G822" s="39">
        <f t="shared" si="10"/>
        <v>230000</v>
      </c>
      <c r="H822" s="40">
        <v>230000</v>
      </c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spans="1:22" ht="45.75" customHeight="1">
      <c r="A823" s="29" t="s">
        <v>692</v>
      </c>
      <c r="B823" s="30" t="s">
        <v>632</v>
      </c>
      <c r="C823" s="30" t="s">
        <v>804</v>
      </c>
      <c r="D823" s="3"/>
      <c r="E823" s="31" t="s">
        <v>812</v>
      </c>
      <c r="F823" s="40">
        <f>F824</f>
        <v>0</v>
      </c>
      <c r="G823" s="39">
        <f t="shared" si="10"/>
        <v>834310</v>
      </c>
      <c r="H823" s="40">
        <f>H824</f>
        <v>834310</v>
      </c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spans="1:22" ht="18" customHeight="1">
      <c r="A824" s="29" t="s">
        <v>692</v>
      </c>
      <c r="B824" s="30" t="s">
        <v>632</v>
      </c>
      <c r="C824" s="30" t="s">
        <v>804</v>
      </c>
      <c r="D824" s="3" t="s">
        <v>520</v>
      </c>
      <c r="E824" s="31" t="s">
        <v>535</v>
      </c>
      <c r="F824" s="40">
        <v>0</v>
      </c>
      <c r="G824" s="39">
        <f t="shared" si="10"/>
        <v>834310</v>
      </c>
      <c r="H824" s="40">
        <v>834310</v>
      </c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spans="1:22" ht="24.75" customHeight="1">
      <c r="A825" s="29" t="s">
        <v>692</v>
      </c>
      <c r="B825" s="30" t="s">
        <v>112</v>
      </c>
      <c r="C825" s="33"/>
      <c r="D825" s="2"/>
      <c r="E825" s="31" t="s">
        <v>116</v>
      </c>
      <c r="F825" s="40">
        <f>F826</f>
        <v>0</v>
      </c>
      <c r="G825" s="39">
        <f t="shared" si="10"/>
        <v>219000</v>
      </c>
      <c r="H825" s="40">
        <f>H826</f>
        <v>219000</v>
      </c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spans="1:22" ht="36" customHeight="1">
      <c r="A826" s="29" t="s">
        <v>692</v>
      </c>
      <c r="B826" s="30" t="s">
        <v>112</v>
      </c>
      <c r="C826" s="30" t="s">
        <v>432</v>
      </c>
      <c r="D826" s="2"/>
      <c r="E826" s="44" t="s">
        <v>813</v>
      </c>
      <c r="F826" s="40">
        <f>F827</f>
        <v>0</v>
      </c>
      <c r="G826" s="39">
        <f t="shared" si="10"/>
        <v>219000</v>
      </c>
      <c r="H826" s="40">
        <f>H827</f>
        <v>219000</v>
      </c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spans="1:22" ht="31.5" customHeight="1">
      <c r="A827" s="29" t="s">
        <v>692</v>
      </c>
      <c r="B827" s="30" t="s">
        <v>112</v>
      </c>
      <c r="C827" s="30" t="s">
        <v>432</v>
      </c>
      <c r="D827" s="3" t="s">
        <v>526</v>
      </c>
      <c r="E827" s="5" t="s">
        <v>538</v>
      </c>
      <c r="F827" s="40">
        <v>0</v>
      </c>
      <c r="G827" s="39">
        <f t="shared" si="10"/>
        <v>219000</v>
      </c>
      <c r="H827" s="40">
        <v>219000</v>
      </c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spans="1:22" ht="16.5" customHeight="1">
      <c r="A828" s="29" t="s">
        <v>692</v>
      </c>
      <c r="B828" s="30" t="s">
        <v>705</v>
      </c>
      <c r="C828" s="78"/>
      <c r="D828" s="79"/>
      <c r="E828" s="77" t="s">
        <v>706</v>
      </c>
      <c r="F828" s="80">
        <f>F829</f>
        <v>0</v>
      </c>
      <c r="G828" s="81">
        <f t="shared" si="10"/>
        <v>5139462</v>
      </c>
      <c r="H828" s="80">
        <f>H829</f>
        <v>5139462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spans="1:22" ht="34.5" customHeight="1">
      <c r="A829" s="29" t="s">
        <v>692</v>
      </c>
      <c r="B829" s="30" t="s">
        <v>705</v>
      </c>
      <c r="C829" s="79" t="s">
        <v>159</v>
      </c>
      <c r="D829" s="79"/>
      <c r="E829" s="77" t="s">
        <v>294</v>
      </c>
      <c r="F829" s="80">
        <f>F830</f>
        <v>0</v>
      </c>
      <c r="G829" s="81">
        <f t="shared" si="10"/>
        <v>5139462</v>
      </c>
      <c r="H829" s="80">
        <f>H830</f>
        <v>5139462</v>
      </c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spans="1:22" ht="36.75" customHeight="1">
      <c r="A830" s="29" t="s">
        <v>692</v>
      </c>
      <c r="B830" s="30" t="s">
        <v>705</v>
      </c>
      <c r="C830" s="79" t="s">
        <v>159</v>
      </c>
      <c r="D830" s="79" t="s">
        <v>526</v>
      </c>
      <c r="E830" s="77" t="s">
        <v>538</v>
      </c>
      <c r="F830" s="80">
        <v>0</v>
      </c>
      <c r="G830" s="81">
        <f t="shared" si="10"/>
        <v>5139462</v>
      </c>
      <c r="H830" s="80">
        <v>5139462</v>
      </c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spans="1:22" ht="16.5" customHeight="1">
      <c r="A831" s="3" t="s">
        <v>692</v>
      </c>
      <c r="B831" s="3" t="s">
        <v>707</v>
      </c>
      <c r="C831" s="2"/>
      <c r="D831" s="2"/>
      <c r="E831" s="5" t="s">
        <v>708</v>
      </c>
      <c r="F831" s="39">
        <f>F834+F836+F843+F851+F872+F857+F862+F867+F874+F876+F880+F878+F882+F832+F838</f>
        <v>14076555</v>
      </c>
      <c r="G831" s="39">
        <f t="shared" si="10"/>
        <v>3526543</v>
      </c>
      <c r="H831" s="39">
        <f>H834+H836+H843+H851+H872+H857+H862+H867+H874+H876+H880+H878+H882+H832+H838</f>
        <v>17603098</v>
      </c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spans="1:22" ht="16.5" customHeight="1" hidden="1">
      <c r="A832" s="3" t="s">
        <v>692</v>
      </c>
      <c r="B832" s="3" t="s">
        <v>707</v>
      </c>
      <c r="C832" s="3" t="s">
        <v>618</v>
      </c>
      <c r="D832" s="2"/>
      <c r="E832" s="5" t="s">
        <v>589</v>
      </c>
      <c r="F832" s="39">
        <f>F833</f>
        <v>0</v>
      </c>
      <c r="G832" s="39">
        <f t="shared" si="10"/>
        <v>0</v>
      </c>
      <c r="H832" s="39">
        <f>H833</f>
        <v>0</v>
      </c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spans="1:22" ht="16.5" customHeight="1" hidden="1">
      <c r="A833" s="3" t="s">
        <v>692</v>
      </c>
      <c r="B833" s="3" t="s">
        <v>707</v>
      </c>
      <c r="C833" s="3" t="s">
        <v>618</v>
      </c>
      <c r="D833" s="3" t="s">
        <v>580</v>
      </c>
      <c r="E833" s="5" t="s">
        <v>506</v>
      </c>
      <c r="F833" s="40">
        <v>0</v>
      </c>
      <c r="G833" s="39">
        <f t="shared" si="10"/>
        <v>0</v>
      </c>
      <c r="H833" s="40">
        <v>0</v>
      </c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spans="1:22" ht="16.5" customHeight="1" hidden="1">
      <c r="A834" s="3" t="s">
        <v>692</v>
      </c>
      <c r="B834" s="3" t="s">
        <v>707</v>
      </c>
      <c r="C834" s="3" t="s">
        <v>618</v>
      </c>
      <c r="D834" s="2"/>
      <c r="E834" s="5" t="s">
        <v>589</v>
      </c>
      <c r="F834" s="39">
        <f>F835</f>
        <v>0</v>
      </c>
      <c r="G834" s="39">
        <f t="shared" si="10"/>
        <v>0</v>
      </c>
      <c r="H834" s="39">
        <f>H835</f>
        <v>0</v>
      </c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spans="1:22" ht="16.5" customHeight="1" hidden="1">
      <c r="A835" s="3" t="s">
        <v>692</v>
      </c>
      <c r="B835" s="3" t="s">
        <v>707</v>
      </c>
      <c r="C835" s="3" t="s">
        <v>618</v>
      </c>
      <c r="D835" s="3" t="s">
        <v>568</v>
      </c>
      <c r="E835" s="5" t="s">
        <v>569</v>
      </c>
      <c r="F835" s="40">
        <v>0</v>
      </c>
      <c r="G835" s="39">
        <f t="shared" si="10"/>
        <v>0</v>
      </c>
      <c r="H835" s="40">
        <v>0</v>
      </c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spans="1:22" ht="16.5" customHeight="1">
      <c r="A836" s="3" t="s">
        <v>692</v>
      </c>
      <c r="B836" s="3" t="s">
        <v>707</v>
      </c>
      <c r="C836" s="3" t="s">
        <v>618</v>
      </c>
      <c r="D836" s="2"/>
      <c r="E836" s="5" t="s">
        <v>589</v>
      </c>
      <c r="F836" s="41">
        <f>F837</f>
        <v>1136800</v>
      </c>
      <c r="G836" s="39">
        <f t="shared" si="10"/>
        <v>167700</v>
      </c>
      <c r="H836" s="41">
        <f>H837</f>
        <v>1304500</v>
      </c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spans="1:22" ht="16.5" customHeight="1">
      <c r="A837" s="3" t="s">
        <v>692</v>
      </c>
      <c r="B837" s="3" t="s">
        <v>707</v>
      </c>
      <c r="C837" s="3" t="s">
        <v>618</v>
      </c>
      <c r="D837" s="3" t="s">
        <v>521</v>
      </c>
      <c r="E837" s="5" t="s">
        <v>532</v>
      </c>
      <c r="F837" s="40">
        <f>873100+263700</f>
        <v>1136800</v>
      </c>
      <c r="G837" s="39">
        <f t="shared" si="10"/>
        <v>167700</v>
      </c>
      <c r="H837" s="40">
        <f>1001900+302600</f>
        <v>1304500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spans="1:22" ht="34.5" customHeight="1">
      <c r="A838" s="3" t="s">
        <v>692</v>
      </c>
      <c r="B838" s="3" t="s">
        <v>707</v>
      </c>
      <c r="C838" s="3" t="s">
        <v>286</v>
      </c>
      <c r="D838" s="3"/>
      <c r="E838" s="5" t="s">
        <v>287</v>
      </c>
      <c r="F838" s="40">
        <f>F839+F840+F841+F842</f>
        <v>731200</v>
      </c>
      <c r="G838" s="39">
        <f t="shared" si="10"/>
        <v>80800</v>
      </c>
      <c r="H838" s="40">
        <f>H839+H840+H841+H842</f>
        <v>812000</v>
      </c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spans="1:22" ht="16.5" customHeight="1">
      <c r="A839" s="3" t="s">
        <v>692</v>
      </c>
      <c r="B839" s="3" t="s">
        <v>707</v>
      </c>
      <c r="C839" s="3" t="s">
        <v>286</v>
      </c>
      <c r="D839" s="42" t="s">
        <v>521</v>
      </c>
      <c r="E839" s="11" t="s">
        <v>532</v>
      </c>
      <c r="F839" s="40">
        <v>481700</v>
      </c>
      <c r="G839" s="39">
        <f t="shared" si="10"/>
        <v>26080</v>
      </c>
      <c r="H839" s="40">
        <f>390000+117780</f>
        <v>507780</v>
      </c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spans="1:22" ht="16.5" customHeight="1">
      <c r="A840" s="3" t="s">
        <v>692</v>
      </c>
      <c r="B840" s="3" t="s">
        <v>707</v>
      </c>
      <c r="C840" s="3" t="s">
        <v>286</v>
      </c>
      <c r="D840" s="42" t="s">
        <v>522</v>
      </c>
      <c r="E840" s="11" t="s">
        <v>533</v>
      </c>
      <c r="F840" s="40">
        <v>9600</v>
      </c>
      <c r="G840" s="39">
        <f t="shared" si="10"/>
        <v>6400</v>
      </c>
      <c r="H840" s="40">
        <v>16000</v>
      </c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spans="1:22" ht="22.5" customHeight="1">
      <c r="A841" s="3" t="s">
        <v>692</v>
      </c>
      <c r="B841" s="3" t="s">
        <v>707</v>
      </c>
      <c r="C841" s="3" t="s">
        <v>286</v>
      </c>
      <c r="D841" s="42" t="s">
        <v>524</v>
      </c>
      <c r="E841" s="11" t="s">
        <v>534</v>
      </c>
      <c r="F841" s="40">
        <v>52200</v>
      </c>
      <c r="G841" s="39">
        <f t="shared" si="10"/>
        <v>-12200</v>
      </c>
      <c r="H841" s="40">
        <v>40000</v>
      </c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spans="1:22" ht="16.5" customHeight="1">
      <c r="A842" s="3" t="s">
        <v>692</v>
      </c>
      <c r="B842" s="3" t="s">
        <v>707</v>
      </c>
      <c r="C842" s="3" t="s">
        <v>286</v>
      </c>
      <c r="D842" s="42" t="s">
        <v>520</v>
      </c>
      <c r="E842" s="11" t="s">
        <v>535</v>
      </c>
      <c r="F842" s="40">
        <f>22000+14000+11000+140700</f>
        <v>187700</v>
      </c>
      <c r="G842" s="39">
        <f t="shared" si="10"/>
        <v>60520</v>
      </c>
      <c r="H842" s="40">
        <f>28220+20000+30000+170000</f>
        <v>248220</v>
      </c>
      <c r="L842"/>
      <c r="M842"/>
      <c r="N842"/>
      <c r="O842"/>
      <c r="P842"/>
      <c r="Q842"/>
      <c r="R842"/>
      <c r="S842"/>
      <c r="T842"/>
      <c r="U842"/>
      <c r="V842"/>
    </row>
    <row r="843" spans="1:22" ht="22.5" customHeight="1">
      <c r="A843" s="3" t="s">
        <v>692</v>
      </c>
      <c r="B843" s="3" t="s">
        <v>707</v>
      </c>
      <c r="C843" s="3" t="s">
        <v>672</v>
      </c>
      <c r="D843" s="2"/>
      <c r="E843" s="5" t="s">
        <v>248</v>
      </c>
      <c r="F843" s="41">
        <f>F844+F845+F846+F848+F849+F850+F847</f>
        <v>4792200</v>
      </c>
      <c r="G843" s="39">
        <f t="shared" si="10"/>
        <v>-122564</v>
      </c>
      <c r="H843" s="41">
        <f>H844+H845+H846+H848+H849+H850+H847</f>
        <v>4669636</v>
      </c>
      <c r="L843"/>
      <c r="M843"/>
      <c r="N843"/>
      <c r="O843"/>
      <c r="P843"/>
      <c r="Q843"/>
      <c r="R843"/>
      <c r="S843"/>
      <c r="T843"/>
      <c r="U843"/>
      <c r="V843"/>
    </row>
    <row r="844" spans="1:22" ht="16.5" customHeight="1" hidden="1">
      <c r="A844" s="3" t="s">
        <v>692</v>
      </c>
      <c r="B844" s="3" t="s">
        <v>707</v>
      </c>
      <c r="C844" s="3" t="s">
        <v>672</v>
      </c>
      <c r="D844" s="3" t="s">
        <v>586</v>
      </c>
      <c r="E844" s="5" t="s">
        <v>587</v>
      </c>
      <c r="F844" s="40">
        <v>0</v>
      </c>
      <c r="G844" s="39">
        <f t="shared" si="10"/>
        <v>0</v>
      </c>
      <c r="H844" s="40">
        <v>0</v>
      </c>
      <c r="L844"/>
      <c r="M844"/>
      <c r="N844"/>
      <c r="O844"/>
      <c r="P844"/>
      <c r="Q844"/>
      <c r="R844"/>
      <c r="S844"/>
      <c r="T844"/>
      <c r="U844"/>
      <c r="V844"/>
    </row>
    <row r="845" spans="1:22" ht="16.5" customHeight="1">
      <c r="A845" s="3" t="s">
        <v>692</v>
      </c>
      <c r="B845" s="3" t="s">
        <v>707</v>
      </c>
      <c r="C845" s="3" t="s">
        <v>672</v>
      </c>
      <c r="D845" s="3" t="s">
        <v>521</v>
      </c>
      <c r="E845" s="5" t="s">
        <v>532</v>
      </c>
      <c r="F845" s="40">
        <f>3104200+938000</f>
        <v>4042200</v>
      </c>
      <c r="G845" s="39">
        <f t="shared" si="10"/>
        <v>208600</v>
      </c>
      <c r="H845" s="40">
        <f>3264800+986000</f>
        <v>4250800</v>
      </c>
      <c r="L845"/>
      <c r="M845"/>
      <c r="N845"/>
      <c r="O845"/>
      <c r="P845"/>
      <c r="Q845"/>
      <c r="R845"/>
      <c r="S845"/>
      <c r="T845"/>
      <c r="U845"/>
      <c r="V845"/>
    </row>
    <row r="846" spans="1:22" ht="16.5" customHeight="1">
      <c r="A846" s="3" t="s">
        <v>692</v>
      </c>
      <c r="B846" s="3" t="s">
        <v>707</v>
      </c>
      <c r="C846" s="3" t="s">
        <v>672</v>
      </c>
      <c r="D846" s="3" t="s">
        <v>522</v>
      </c>
      <c r="E846" s="5" t="s">
        <v>533</v>
      </c>
      <c r="F846" s="40">
        <v>0</v>
      </c>
      <c r="G846" s="39">
        <f t="shared" si="10"/>
        <v>6000</v>
      </c>
      <c r="H846" s="40">
        <v>6000</v>
      </c>
      <c r="L846"/>
      <c r="M846"/>
      <c r="N846"/>
      <c r="O846"/>
      <c r="P846"/>
      <c r="Q846"/>
      <c r="R846"/>
      <c r="S846"/>
      <c r="T846"/>
      <c r="U846"/>
      <c r="V846"/>
    </row>
    <row r="847" spans="1:22" ht="24.75" customHeight="1">
      <c r="A847" s="3" t="s">
        <v>692</v>
      </c>
      <c r="B847" s="3" t="s">
        <v>707</v>
      </c>
      <c r="C847" s="3" t="s">
        <v>672</v>
      </c>
      <c r="D847" s="42" t="s">
        <v>524</v>
      </c>
      <c r="E847" s="11" t="s">
        <v>534</v>
      </c>
      <c r="F847" s="40">
        <v>0</v>
      </c>
      <c r="G847" s="39">
        <f t="shared" si="10"/>
        <v>17000</v>
      </c>
      <c r="H847" s="40">
        <v>17000</v>
      </c>
      <c r="L847"/>
      <c r="M847"/>
      <c r="N847"/>
      <c r="O847"/>
      <c r="P847"/>
      <c r="Q847"/>
      <c r="R847"/>
      <c r="S847"/>
      <c r="T847"/>
      <c r="U847"/>
      <c r="V847"/>
    </row>
    <row r="848" spans="1:22" ht="16.5" customHeight="1">
      <c r="A848" s="3" t="s">
        <v>692</v>
      </c>
      <c r="B848" s="3" t="s">
        <v>707</v>
      </c>
      <c r="C848" s="3" t="s">
        <v>672</v>
      </c>
      <c r="D848" s="3" t="s">
        <v>520</v>
      </c>
      <c r="E848" s="5" t="s">
        <v>535</v>
      </c>
      <c r="F848" s="40">
        <v>0</v>
      </c>
      <c r="G848" s="39">
        <f t="shared" si="10"/>
        <v>210500</v>
      </c>
      <c r="H848" s="40">
        <f>55000+9500+100000+46000</f>
        <v>210500</v>
      </c>
      <c r="L848"/>
      <c r="M848"/>
      <c r="N848"/>
      <c r="O848"/>
      <c r="P848"/>
      <c r="Q848"/>
      <c r="R848"/>
      <c r="S848"/>
      <c r="T848"/>
      <c r="U848"/>
      <c r="V848"/>
    </row>
    <row r="849" spans="1:22" ht="16.5" customHeight="1">
      <c r="A849" s="3" t="s">
        <v>692</v>
      </c>
      <c r="B849" s="3" t="s">
        <v>707</v>
      </c>
      <c r="C849" s="3" t="s">
        <v>672</v>
      </c>
      <c r="D849" s="3" t="s">
        <v>367</v>
      </c>
      <c r="E849" s="5" t="s">
        <v>443</v>
      </c>
      <c r="F849" s="40">
        <v>494000</v>
      </c>
      <c r="G849" s="39">
        <f t="shared" si="10"/>
        <v>-413654</v>
      </c>
      <c r="H849" s="40">
        <v>80346</v>
      </c>
      <c r="L849"/>
      <c r="M849"/>
      <c r="N849"/>
      <c r="O849"/>
      <c r="P849"/>
      <c r="Q849"/>
      <c r="R849"/>
      <c r="S849"/>
      <c r="T849"/>
      <c r="U849"/>
      <c r="V849"/>
    </row>
    <row r="850" spans="1:22" ht="16.5" customHeight="1">
      <c r="A850" s="3" t="s">
        <v>692</v>
      </c>
      <c r="B850" s="3" t="s">
        <v>707</v>
      </c>
      <c r="C850" s="3" t="s">
        <v>672</v>
      </c>
      <c r="D850" s="3" t="s">
        <v>273</v>
      </c>
      <c r="E850" s="5" t="s">
        <v>274</v>
      </c>
      <c r="F850" s="40">
        <f>750000-494000</f>
        <v>256000</v>
      </c>
      <c r="G850" s="39">
        <f t="shared" si="10"/>
        <v>-151010</v>
      </c>
      <c r="H850" s="40">
        <v>104990</v>
      </c>
      <c r="L850"/>
      <c r="M850"/>
      <c r="N850"/>
      <c r="O850"/>
      <c r="P850"/>
      <c r="Q850"/>
      <c r="R850"/>
      <c r="S850"/>
      <c r="T850"/>
      <c r="U850"/>
      <c r="V850"/>
    </row>
    <row r="851" spans="1:22" ht="34.5" customHeight="1" hidden="1">
      <c r="A851" s="3" t="s">
        <v>692</v>
      </c>
      <c r="B851" s="3" t="s">
        <v>707</v>
      </c>
      <c r="C851" s="3" t="s">
        <v>709</v>
      </c>
      <c r="D851" s="2"/>
      <c r="E851" s="5" t="s">
        <v>269</v>
      </c>
      <c r="F851" s="41">
        <f>F852+F853+F854+F855+F856</f>
        <v>0</v>
      </c>
      <c r="G851" s="39">
        <f t="shared" si="10"/>
        <v>0</v>
      </c>
      <c r="H851" s="41">
        <f>H852+H853+H854+H855+H856</f>
        <v>0</v>
      </c>
      <c r="L851"/>
      <c r="M851"/>
      <c r="N851"/>
      <c r="O851"/>
      <c r="P851"/>
      <c r="Q851"/>
      <c r="R851"/>
      <c r="S851"/>
      <c r="T851"/>
      <c r="U851"/>
      <c r="V851"/>
    </row>
    <row r="852" spans="1:22" ht="16.5" customHeight="1" hidden="1">
      <c r="A852" s="3" t="s">
        <v>692</v>
      </c>
      <c r="B852" s="3" t="s">
        <v>707</v>
      </c>
      <c r="C852" s="3" t="s">
        <v>709</v>
      </c>
      <c r="D852" s="3" t="s">
        <v>586</v>
      </c>
      <c r="E852" s="5" t="s">
        <v>587</v>
      </c>
      <c r="F852" s="40">
        <v>0</v>
      </c>
      <c r="G852" s="39">
        <f t="shared" si="10"/>
        <v>0</v>
      </c>
      <c r="H852" s="40">
        <v>0</v>
      </c>
      <c r="I852" s="9"/>
      <c r="J852" s="9"/>
      <c r="K852" s="9"/>
      <c r="L852"/>
      <c r="M852"/>
      <c r="N852"/>
      <c r="O852"/>
      <c r="P852"/>
      <c r="Q852"/>
      <c r="R852"/>
      <c r="S852"/>
      <c r="T852"/>
      <c r="U852"/>
      <c r="V852"/>
    </row>
    <row r="853" spans="1:22" ht="16.5" customHeight="1" hidden="1">
      <c r="A853" s="3" t="s">
        <v>692</v>
      </c>
      <c r="B853" s="3" t="s">
        <v>707</v>
      </c>
      <c r="C853" s="3" t="s">
        <v>709</v>
      </c>
      <c r="D853" s="3" t="s">
        <v>521</v>
      </c>
      <c r="E853" s="5" t="s">
        <v>532</v>
      </c>
      <c r="F853" s="40">
        <v>0</v>
      </c>
      <c r="G853" s="39">
        <f t="shared" si="10"/>
        <v>0</v>
      </c>
      <c r="H853" s="40">
        <v>0</v>
      </c>
      <c r="I853" s="9"/>
      <c r="J853" s="9"/>
      <c r="K853" s="9"/>
      <c r="L853"/>
      <c r="M853"/>
      <c r="N853"/>
      <c r="O853"/>
      <c r="P853"/>
      <c r="Q853"/>
      <c r="R853"/>
      <c r="S853"/>
      <c r="T853"/>
      <c r="U853"/>
      <c r="V853"/>
    </row>
    <row r="854" spans="1:22" ht="16.5" customHeight="1" hidden="1">
      <c r="A854" s="3" t="s">
        <v>692</v>
      </c>
      <c r="B854" s="3" t="s">
        <v>707</v>
      </c>
      <c r="C854" s="3" t="s">
        <v>709</v>
      </c>
      <c r="D854" s="3" t="s">
        <v>522</v>
      </c>
      <c r="E854" s="5" t="s">
        <v>533</v>
      </c>
      <c r="F854" s="40">
        <v>0</v>
      </c>
      <c r="G854" s="39">
        <f t="shared" si="10"/>
        <v>0</v>
      </c>
      <c r="H854" s="40">
        <v>0</v>
      </c>
      <c r="I854" s="9"/>
      <c r="J854" s="9"/>
      <c r="K854" s="9"/>
      <c r="L854"/>
      <c r="M854"/>
      <c r="N854"/>
      <c r="O854"/>
      <c r="P854"/>
      <c r="Q854"/>
      <c r="R854"/>
      <c r="S854"/>
      <c r="T854"/>
      <c r="U854"/>
      <c r="V854"/>
    </row>
    <row r="855" spans="1:22" ht="24" customHeight="1" hidden="1">
      <c r="A855" s="3" t="s">
        <v>692</v>
      </c>
      <c r="B855" s="3" t="s">
        <v>707</v>
      </c>
      <c r="C855" s="3" t="s">
        <v>709</v>
      </c>
      <c r="D855" s="3" t="s">
        <v>524</v>
      </c>
      <c r="E855" s="5" t="s">
        <v>534</v>
      </c>
      <c r="F855" s="40">
        <v>0</v>
      </c>
      <c r="G855" s="39">
        <f t="shared" si="10"/>
        <v>0</v>
      </c>
      <c r="H855" s="40">
        <v>0</v>
      </c>
      <c r="I855" s="9"/>
      <c r="J855" s="9"/>
      <c r="K855" s="9"/>
      <c r="L855"/>
      <c r="M855"/>
      <c r="N855"/>
      <c r="O855"/>
      <c r="P855"/>
      <c r="Q855"/>
      <c r="R855"/>
      <c r="S855"/>
      <c r="T855"/>
      <c r="U855"/>
      <c r="V855"/>
    </row>
    <row r="856" spans="1:22" ht="16.5" customHeight="1" hidden="1">
      <c r="A856" s="3" t="s">
        <v>692</v>
      </c>
      <c r="B856" s="3" t="s">
        <v>707</v>
      </c>
      <c r="C856" s="3" t="s">
        <v>709</v>
      </c>
      <c r="D856" s="3" t="s">
        <v>520</v>
      </c>
      <c r="E856" s="5" t="s">
        <v>535</v>
      </c>
      <c r="F856" s="40">
        <v>0</v>
      </c>
      <c r="G856" s="39">
        <f t="shared" si="10"/>
        <v>0</v>
      </c>
      <c r="H856" s="40">
        <v>0</v>
      </c>
      <c r="I856" s="9"/>
      <c r="J856" s="9"/>
      <c r="K856" s="9"/>
      <c r="L856"/>
      <c r="M856"/>
      <c r="N856"/>
      <c r="O856"/>
      <c r="P856"/>
      <c r="Q856"/>
      <c r="R856"/>
      <c r="S856"/>
      <c r="T856"/>
      <c r="U856"/>
      <c r="V856"/>
    </row>
    <row r="857" spans="1:22" ht="27.75" customHeight="1">
      <c r="A857" s="29" t="s">
        <v>692</v>
      </c>
      <c r="B857" s="30" t="s">
        <v>707</v>
      </c>
      <c r="C857" s="30" t="s">
        <v>152</v>
      </c>
      <c r="D857" s="2"/>
      <c r="E857" s="5" t="s">
        <v>270</v>
      </c>
      <c r="F857" s="40">
        <f>F858+F859+F860+F861</f>
        <v>4224955</v>
      </c>
      <c r="G857" s="39">
        <f t="shared" si="10"/>
        <v>2806607</v>
      </c>
      <c r="H857" s="40">
        <f>H858+H859+H860+H861</f>
        <v>7031562</v>
      </c>
      <c r="I857" s="9"/>
      <c r="J857" s="9"/>
      <c r="K857" s="9"/>
      <c r="L857"/>
      <c r="M857"/>
      <c r="N857"/>
      <c r="O857"/>
      <c r="P857"/>
      <c r="Q857"/>
      <c r="R857"/>
      <c r="S857"/>
      <c r="T857"/>
      <c r="U857"/>
      <c r="V857"/>
    </row>
    <row r="858" spans="1:22" ht="16.5" customHeight="1" hidden="1">
      <c r="A858" s="29" t="s">
        <v>692</v>
      </c>
      <c r="B858" s="30" t="s">
        <v>707</v>
      </c>
      <c r="C858" s="30" t="s">
        <v>152</v>
      </c>
      <c r="D858" s="3" t="s">
        <v>586</v>
      </c>
      <c r="E858" s="31" t="s">
        <v>587</v>
      </c>
      <c r="F858" s="40">
        <v>0</v>
      </c>
      <c r="G858" s="39">
        <f t="shared" si="10"/>
        <v>0</v>
      </c>
      <c r="H858" s="40">
        <v>0</v>
      </c>
      <c r="I858" s="9"/>
      <c r="J858" s="9"/>
      <c r="K858" s="9"/>
      <c r="L858"/>
      <c r="M858"/>
      <c r="N858"/>
      <c r="O858"/>
      <c r="P858"/>
      <c r="Q858"/>
      <c r="R858"/>
      <c r="S858"/>
      <c r="T858"/>
      <c r="U858"/>
      <c r="V858"/>
    </row>
    <row r="859" spans="1:22" ht="16.5" customHeight="1">
      <c r="A859" s="29" t="s">
        <v>692</v>
      </c>
      <c r="B859" s="30" t="s">
        <v>707</v>
      </c>
      <c r="C859" s="30" t="s">
        <v>152</v>
      </c>
      <c r="D859" s="3" t="s">
        <v>521</v>
      </c>
      <c r="E859" s="5" t="s">
        <v>532</v>
      </c>
      <c r="F859" s="40">
        <f>2400000+724800</f>
        <v>3124800</v>
      </c>
      <c r="G859" s="39">
        <f t="shared" si="10"/>
        <v>170400</v>
      </c>
      <c r="H859" s="40">
        <f>2530800+764400</f>
        <v>3295200</v>
      </c>
      <c r="I859" s="9"/>
      <c r="J859" s="9"/>
      <c r="K859" s="9"/>
      <c r="L859"/>
      <c r="M859"/>
      <c r="N859"/>
      <c r="O859"/>
      <c r="P859"/>
      <c r="Q859"/>
      <c r="R859"/>
      <c r="S859"/>
      <c r="T859"/>
      <c r="U859"/>
      <c r="V859"/>
    </row>
    <row r="860" spans="1:22" ht="16.5" customHeight="1">
      <c r="A860" s="29" t="s">
        <v>692</v>
      </c>
      <c r="B860" s="30" t="s">
        <v>707</v>
      </c>
      <c r="C860" s="30" t="s">
        <v>152</v>
      </c>
      <c r="D860" s="3" t="s">
        <v>522</v>
      </c>
      <c r="E860" s="5" t="s">
        <v>533</v>
      </c>
      <c r="F860" s="40">
        <v>0</v>
      </c>
      <c r="G860" s="39">
        <f t="shared" si="10"/>
        <v>33000</v>
      </c>
      <c r="H860" s="40">
        <v>33000</v>
      </c>
      <c r="I860" s="9"/>
      <c r="J860" s="9"/>
      <c r="K860" s="9"/>
      <c r="L860"/>
      <c r="M860"/>
      <c r="N860"/>
      <c r="O860"/>
      <c r="P860"/>
      <c r="Q860"/>
      <c r="R860"/>
      <c r="S860"/>
      <c r="T860"/>
      <c r="U860"/>
      <c r="V860"/>
    </row>
    <row r="861" spans="1:22" ht="16.5" customHeight="1">
      <c r="A861" s="29" t="s">
        <v>692</v>
      </c>
      <c r="B861" s="30" t="s">
        <v>707</v>
      </c>
      <c r="C861" s="30" t="s">
        <v>152</v>
      </c>
      <c r="D861" s="3" t="s">
        <v>520</v>
      </c>
      <c r="E861" s="5" t="s">
        <v>535</v>
      </c>
      <c r="F861" s="40">
        <v>1100155</v>
      </c>
      <c r="G861" s="39">
        <f t="shared" si="10"/>
        <v>2603207</v>
      </c>
      <c r="H861" s="40">
        <f>4500+2800+1056062+380000+210000+2050000</f>
        <v>3703362</v>
      </c>
      <c r="I861" s="9"/>
      <c r="J861" s="9"/>
      <c r="K861" s="9"/>
      <c r="L861"/>
      <c r="M861"/>
      <c r="N861"/>
      <c r="O861"/>
      <c r="P861"/>
      <c r="Q861"/>
      <c r="R861"/>
      <c r="S861"/>
      <c r="T861"/>
      <c r="U861"/>
      <c r="V861"/>
    </row>
    <row r="862" spans="1:22" ht="45" customHeight="1">
      <c r="A862" s="29" t="s">
        <v>692</v>
      </c>
      <c r="B862" s="30" t="s">
        <v>707</v>
      </c>
      <c r="C862" s="30" t="s">
        <v>153</v>
      </c>
      <c r="D862" s="2"/>
      <c r="E862" s="5" t="s">
        <v>277</v>
      </c>
      <c r="F862" s="40">
        <f>F863+F864+F865+F866</f>
        <v>1125300</v>
      </c>
      <c r="G862" s="39">
        <f t="shared" si="10"/>
        <v>137200</v>
      </c>
      <c r="H862" s="40">
        <f>H863+H864+H865+H866</f>
        <v>1262500</v>
      </c>
      <c r="I862" s="9"/>
      <c r="J862" s="9"/>
      <c r="K862" s="9"/>
      <c r="L862"/>
      <c r="M862"/>
      <c r="N862"/>
      <c r="O862"/>
      <c r="P862"/>
      <c r="Q862"/>
      <c r="R862"/>
      <c r="S862"/>
      <c r="T862"/>
      <c r="U862"/>
      <c r="V862"/>
    </row>
    <row r="863" spans="1:22" ht="18" customHeight="1" hidden="1">
      <c r="A863" s="29" t="s">
        <v>692</v>
      </c>
      <c r="B863" s="30" t="s">
        <v>707</v>
      </c>
      <c r="C863" s="30" t="s">
        <v>153</v>
      </c>
      <c r="D863" s="3" t="s">
        <v>586</v>
      </c>
      <c r="E863" s="31" t="s">
        <v>587</v>
      </c>
      <c r="F863" s="40">
        <v>0</v>
      </c>
      <c r="G863" s="39">
        <f t="shared" si="10"/>
        <v>0</v>
      </c>
      <c r="H863" s="40">
        <v>0</v>
      </c>
      <c r="I863" s="9"/>
      <c r="J863" s="9"/>
      <c r="K863" s="9"/>
      <c r="L863"/>
      <c r="M863"/>
      <c r="N863"/>
      <c r="O863"/>
      <c r="P863"/>
      <c r="Q863"/>
      <c r="R863"/>
      <c r="S863"/>
      <c r="T863"/>
      <c r="U863"/>
      <c r="V863"/>
    </row>
    <row r="864" spans="1:22" ht="18" customHeight="1">
      <c r="A864" s="29" t="s">
        <v>692</v>
      </c>
      <c r="B864" s="30" t="s">
        <v>707</v>
      </c>
      <c r="C864" s="30" t="s">
        <v>153</v>
      </c>
      <c r="D864" s="3" t="s">
        <v>521</v>
      </c>
      <c r="E864" s="5" t="s">
        <v>532</v>
      </c>
      <c r="F864" s="40">
        <f>864400+260900</f>
        <v>1125300</v>
      </c>
      <c r="G864" s="39">
        <f t="shared" si="10"/>
        <v>66000</v>
      </c>
      <c r="H864" s="40">
        <f>915000+276300</f>
        <v>1191300</v>
      </c>
      <c r="I864" s="9"/>
      <c r="J864" s="9"/>
      <c r="K864" s="9"/>
      <c r="L864"/>
      <c r="M864"/>
      <c r="N864"/>
      <c r="O864"/>
      <c r="P864"/>
      <c r="Q864"/>
      <c r="R864"/>
      <c r="S864"/>
      <c r="T864"/>
      <c r="U864"/>
      <c r="V864"/>
    </row>
    <row r="865" spans="1:22" ht="18" customHeight="1">
      <c r="A865" s="29" t="s">
        <v>692</v>
      </c>
      <c r="B865" s="30" t="s">
        <v>707</v>
      </c>
      <c r="C865" s="30" t="s">
        <v>153</v>
      </c>
      <c r="D865" s="3" t="s">
        <v>522</v>
      </c>
      <c r="E865" s="5" t="s">
        <v>533</v>
      </c>
      <c r="F865" s="40">
        <v>0</v>
      </c>
      <c r="G865" s="39">
        <f t="shared" si="10"/>
        <v>15500</v>
      </c>
      <c r="H865" s="40">
        <v>15500</v>
      </c>
      <c r="I865" s="9"/>
      <c r="J865" s="9"/>
      <c r="K865" s="9"/>
      <c r="L865"/>
      <c r="M865"/>
      <c r="N865"/>
      <c r="O865"/>
      <c r="P865"/>
      <c r="Q865"/>
      <c r="R865"/>
      <c r="S865"/>
      <c r="T865"/>
      <c r="U865"/>
      <c r="V865"/>
    </row>
    <row r="866" spans="1:22" ht="18" customHeight="1">
      <c r="A866" s="29" t="s">
        <v>692</v>
      </c>
      <c r="B866" s="30" t="s">
        <v>707</v>
      </c>
      <c r="C866" s="30" t="s">
        <v>153</v>
      </c>
      <c r="D866" s="3" t="s">
        <v>520</v>
      </c>
      <c r="E866" s="5" t="s">
        <v>535</v>
      </c>
      <c r="F866" s="40">
        <v>0</v>
      </c>
      <c r="G866" s="39">
        <f t="shared" si="10"/>
        <v>55700</v>
      </c>
      <c r="H866" s="40">
        <f>9200+19000+27500</f>
        <v>55700</v>
      </c>
      <c r="I866" s="9"/>
      <c r="J866" s="9"/>
      <c r="K866" s="9"/>
      <c r="L866"/>
      <c r="M866"/>
      <c r="N866"/>
      <c r="O866"/>
      <c r="P866"/>
      <c r="Q866"/>
      <c r="R866"/>
      <c r="S866"/>
      <c r="T866"/>
      <c r="U866"/>
      <c r="V866"/>
    </row>
    <row r="867" spans="1:22" ht="31.5">
      <c r="A867" s="29" t="s">
        <v>692</v>
      </c>
      <c r="B867" s="30" t="s">
        <v>707</v>
      </c>
      <c r="C867" s="30" t="s">
        <v>154</v>
      </c>
      <c r="D867" s="2"/>
      <c r="E867" s="5" t="s">
        <v>278</v>
      </c>
      <c r="F867" s="40">
        <f>F868+F869+F870+F871</f>
        <v>2066100</v>
      </c>
      <c r="G867" s="39">
        <f t="shared" si="10"/>
        <v>456800</v>
      </c>
      <c r="H867" s="40">
        <f>H868+H869+H870+H871</f>
        <v>2522900</v>
      </c>
      <c r="I867" s="9"/>
      <c r="J867" s="9"/>
      <c r="K867" s="9"/>
      <c r="L867"/>
      <c r="M867"/>
      <c r="N867"/>
      <c r="O867"/>
      <c r="P867"/>
      <c r="Q867"/>
      <c r="R867"/>
      <c r="S867"/>
      <c r="T867"/>
      <c r="U867"/>
      <c r="V867"/>
    </row>
    <row r="868" spans="1:22" ht="16.5" customHeight="1" hidden="1">
      <c r="A868" s="29" t="s">
        <v>692</v>
      </c>
      <c r="B868" s="30" t="s">
        <v>707</v>
      </c>
      <c r="C868" s="30" t="s">
        <v>154</v>
      </c>
      <c r="D868" s="3" t="s">
        <v>586</v>
      </c>
      <c r="E868" s="31" t="s">
        <v>587</v>
      </c>
      <c r="F868" s="40">
        <v>0</v>
      </c>
      <c r="G868" s="39">
        <f t="shared" si="10"/>
        <v>0</v>
      </c>
      <c r="H868" s="40">
        <v>0</v>
      </c>
      <c r="I868" s="9"/>
      <c r="J868" s="9"/>
      <c r="K868" s="9"/>
      <c r="L868"/>
      <c r="M868"/>
      <c r="N868"/>
      <c r="O868"/>
      <c r="P868"/>
      <c r="Q868"/>
      <c r="R868"/>
      <c r="S868"/>
      <c r="T868"/>
      <c r="U868"/>
      <c r="V868"/>
    </row>
    <row r="869" spans="1:22" ht="16.5" customHeight="1">
      <c r="A869" s="29" t="s">
        <v>692</v>
      </c>
      <c r="B869" s="30" t="s">
        <v>707</v>
      </c>
      <c r="C869" s="30" t="s">
        <v>154</v>
      </c>
      <c r="D869" s="3" t="s">
        <v>521</v>
      </c>
      <c r="E869" s="5" t="s">
        <v>532</v>
      </c>
      <c r="F869" s="40">
        <f>1587100+479000</f>
        <v>2066100</v>
      </c>
      <c r="G869" s="39">
        <f t="shared" si="10"/>
        <v>121900</v>
      </c>
      <c r="H869" s="40">
        <f>1680500+507500</f>
        <v>2188000</v>
      </c>
      <c r="I869" s="9"/>
      <c r="J869" s="9"/>
      <c r="K869" s="9"/>
      <c r="L869"/>
      <c r="M869"/>
      <c r="N869"/>
      <c r="O869"/>
      <c r="P869"/>
      <c r="Q869"/>
      <c r="R869"/>
      <c r="S869"/>
      <c r="T869"/>
      <c r="U869"/>
      <c r="V869"/>
    </row>
    <row r="870" spans="1:22" ht="16.5" customHeight="1">
      <c r="A870" s="29" t="s">
        <v>692</v>
      </c>
      <c r="B870" s="30" t="s">
        <v>707</v>
      </c>
      <c r="C870" s="30" t="s">
        <v>154</v>
      </c>
      <c r="D870" s="3" t="s">
        <v>522</v>
      </c>
      <c r="E870" s="5" t="s">
        <v>533</v>
      </c>
      <c r="F870" s="40">
        <v>0</v>
      </c>
      <c r="G870" s="39">
        <f t="shared" si="10"/>
        <v>20400</v>
      </c>
      <c r="H870" s="40">
        <v>20400</v>
      </c>
      <c r="I870" s="9"/>
      <c r="J870" s="9"/>
      <c r="K870" s="9"/>
      <c r="L870"/>
      <c r="M870"/>
      <c r="N870"/>
      <c r="O870"/>
      <c r="P870"/>
      <c r="Q870"/>
      <c r="R870"/>
      <c r="S870"/>
      <c r="T870"/>
      <c r="U870"/>
      <c r="V870"/>
    </row>
    <row r="871" spans="1:22" ht="16.5" customHeight="1">
      <c r="A871" s="29" t="s">
        <v>692</v>
      </c>
      <c r="B871" s="30" t="s">
        <v>707</v>
      </c>
      <c r="C871" s="30" t="s">
        <v>154</v>
      </c>
      <c r="D871" s="3" t="s">
        <v>520</v>
      </c>
      <c r="E871" s="5" t="s">
        <v>535</v>
      </c>
      <c r="F871" s="40">
        <v>0</v>
      </c>
      <c r="G871" s="39">
        <f t="shared" si="10"/>
        <v>314500</v>
      </c>
      <c r="H871" s="40">
        <f>75000+25000+50000+90000+36500+38000</f>
        <v>314500</v>
      </c>
      <c r="I871" s="9"/>
      <c r="J871" s="9"/>
      <c r="K871" s="9"/>
      <c r="L871"/>
      <c r="M871"/>
      <c r="N871"/>
      <c r="O871"/>
      <c r="P871"/>
      <c r="Q871"/>
      <c r="R871"/>
      <c r="S871"/>
      <c r="T871"/>
      <c r="U871"/>
      <c r="V871"/>
    </row>
    <row r="872" spans="1:22" ht="18.75" customHeight="1" hidden="1">
      <c r="A872" s="3" t="s">
        <v>692</v>
      </c>
      <c r="B872" s="3" t="s">
        <v>707</v>
      </c>
      <c r="C872" s="3" t="s">
        <v>691</v>
      </c>
      <c r="D872" s="2"/>
      <c r="E872" s="5" t="s">
        <v>111</v>
      </c>
      <c r="F872" s="41">
        <f>F873</f>
        <v>0</v>
      </c>
      <c r="G872" s="39">
        <f t="shared" si="10"/>
        <v>0</v>
      </c>
      <c r="H872" s="41">
        <f>H873</f>
        <v>0</v>
      </c>
      <c r="L872"/>
      <c r="M872"/>
      <c r="N872"/>
      <c r="O872"/>
      <c r="P872"/>
      <c r="Q872"/>
      <c r="R872"/>
      <c r="S872"/>
      <c r="T872"/>
      <c r="U872"/>
      <c r="V872"/>
    </row>
    <row r="873" spans="1:22" ht="17.25" customHeight="1" hidden="1">
      <c r="A873" s="3" t="s">
        <v>692</v>
      </c>
      <c r="B873" s="3" t="s">
        <v>707</v>
      </c>
      <c r="C873" s="3" t="s">
        <v>691</v>
      </c>
      <c r="D873" s="3" t="s">
        <v>586</v>
      </c>
      <c r="E873" s="5" t="s">
        <v>587</v>
      </c>
      <c r="F873" s="40">
        <v>0</v>
      </c>
      <c r="G873" s="39">
        <f t="shared" si="10"/>
        <v>0</v>
      </c>
      <c r="H873" s="40">
        <v>0</v>
      </c>
      <c r="L873"/>
      <c r="M873"/>
      <c r="N873"/>
      <c r="O873"/>
      <c r="P873"/>
      <c r="Q873"/>
      <c r="R873"/>
      <c r="S873"/>
      <c r="T873"/>
      <c r="U873"/>
      <c r="V873"/>
    </row>
    <row r="874" spans="1:22" ht="22.5" customHeight="1" hidden="1">
      <c r="A874" s="29" t="s">
        <v>692</v>
      </c>
      <c r="B874" s="30" t="s">
        <v>707</v>
      </c>
      <c r="C874" s="30" t="s">
        <v>138</v>
      </c>
      <c r="D874" s="2"/>
      <c r="E874" s="31" t="s">
        <v>140</v>
      </c>
      <c r="F874" s="40">
        <f>F875</f>
        <v>0</v>
      </c>
      <c r="G874" s="39">
        <f t="shared" si="10"/>
        <v>0</v>
      </c>
      <c r="H874" s="40">
        <f>H875</f>
        <v>0</v>
      </c>
      <c r="L874"/>
      <c r="M874"/>
      <c r="N874"/>
      <c r="O874"/>
      <c r="P874"/>
      <c r="Q874"/>
      <c r="R874"/>
      <c r="S874"/>
      <c r="T874"/>
      <c r="U874"/>
      <c r="V874"/>
    </row>
    <row r="875" spans="1:22" ht="16.5" customHeight="1" hidden="1">
      <c r="A875" s="29" t="s">
        <v>692</v>
      </c>
      <c r="B875" s="30" t="s">
        <v>707</v>
      </c>
      <c r="C875" s="30" t="s">
        <v>138</v>
      </c>
      <c r="D875" s="3" t="s">
        <v>586</v>
      </c>
      <c r="E875" s="31" t="s">
        <v>587</v>
      </c>
      <c r="F875" s="40">
        <v>0</v>
      </c>
      <c r="G875" s="39">
        <f t="shared" si="10"/>
        <v>0</v>
      </c>
      <c r="H875" s="40">
        <v>0</v>
      </c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</row>
    <row r="876" spans="1:22" ht="24" customHeight="1" hidden="1">
      <c r="A876" s="29" t="s">
        <v>692</v>
      </c>
      <c r="B876" s="30" t="s">
        <v>707</v>
      </c>
      <c r="C876" s="30" t="s">
        <v>139</v>
      </c>
      <c r="D876" s="2"/>
      <c r="E876" s="31" t="s">
        <v>125</v>
      </c>
      <c r="F876" s="40">
        <f>F877</f>
        <v>0</v>
      </c>
      <c r="G876" s="39">
        <f t="shared" si="10"/>
        <v>0</v>
      </c>
      <c r="H876" s="40">
        <f>H877</f>
        <v>0</v>
      </c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</row>
    <row r="877" spans="1:22" ht="16.5" customHeight="1" hidden="1">
      <c r="A877" s="29" t="s">
        <v>692</v>
      </c>
      <c r="B877" s="30" t="s">
        <v>707</v>
      </c>
      <c r="C877" s="30" t="s">
        <v>139</v>
      </c>
      <c r="D877" s="3" t="s">
        <v>586</v>
      </c>
      <c r="E877" s="31" t="s">
        <v>587</v>
      </c>
      <c r="F877" s="40">
        <v>0</v>
      </c>
      <c r="G877" s="39">
        <f t="shared" si="10"/>
        <v>0</v>
      </c>
      <c r="H877" s="40">
        <v>0</v>
      </c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</row>
    <row r="878" spans="1:22" ht="24.75" customHeight="1" hidden="1">
      <c r="A878" s="29" t="s">
        <v>692</v>
      </c>
      <c r="B878" s="30" t="s">
        <v>707</v>
      </c>
      <c r="C878" s="30" t="s">
        <v>316</v>
      </c>
      <c r="D878" s="3"/>
      <c r="E878" s="31" t="s">
        <v>328</v>
      </c>
      <c r="F878" s="40">
        <f>F879</f>
        <v>0</v>
      </c>
      <c r="G878" s="39">
        <f t="shared" si="10"/>
        <v>0</v>
      </c>
      <c r="H878" s="40">
        <f>H879</f>
        <v>0</v>
      </c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</row>
    <row r="879" spans="1:22" ht="16.5" customHeight="1" hidden="1">
      <c r="A879" s="29" t="s">
        <v>692</v>
      </c>
      <c r="B879" s="30" t="s">
        <v>707</v>
      </c>
      <c r="C879" s="30" t="s">
        <v>316</v>
      </c>
      <c r="D879" s="3" t="s">
        <v>586</v>
      </c>
      <c r="E879" s="31" t="s">
        <v>587</v>
      </c>
      <c r="F879" s="40"/>
      <c r="G879" s="39">
        <f>H879-F879</f>
        <v>0</v>
      </c>
      <c r="H879" s="40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</row>
    <row r="880" spans="1:22" ht="25.5" customHeight="1" hidden="1">
      <c r="A880" s="29" t="s">
        <v>692</v>
      </c>
      <c r="B880" s="30" t="s">
        <v>707</v>
      </c>
      <c r="C880" s="30" t="s">
        <v>604</v>
      </c>
      <c r="D880" s="3"/>
      <c r="E880" s="5" t="s">
        <v>230</v>
      </c>
      <c r="F880" s="40">
        <f>F881</f>
        <v>0</v>
      </c>
      <c r="G880" s="39">
        <f t="shared" si="10"/>
        <v>0</v>
      </c>
      <c r="H880" s="40">
        <f>H881</f>
        <v>0</v>
      </c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spans="1:22" ht="16.5" customHeight="1" hidden="1">
      <c r="A881" s="29" t="s">
        <v>692</v>
      </c>
      <c r="B881" s="30" t="s">
        <v>707</v>
      </c>
      <c r="C881" s="30" t="s">
        <v>604</v>
      </c>
      <c r="D881" s="3" t="s">
        <v>596</v>
      </c>
      <c r="E881" s="5" t="s">
        <v>597</v>
      </c>
      <c r="F881" s="40">
        <v>0</v>
      </c>
      <c r="G881" s="39">
        <f t="shared" si="10"/>
        <v>0</v>
      </c>
      <c r="H881" s="40">
        <v>0</v>
      </c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spans="1:22" ht="31.5" hidden="1">
      <c r="A882" s="29" t="s">
        <v>692</v>
      </c>
      <c r="B882" s="30" t="s">
        <v>707</v>
      </c>
      <c r="C882" s="30" t="s">
        <v>353</v>
      </c>
      <c r="D882" s="3"/>
      <c r="E882" s="31" t="s">
        <v>396</v>
      </c>
      <c r="F882" s="40">
        <f>F883</f>
        <v>0</v>
      </c>
      <c r="G882" s="39">
        <f t="shared" si="10"/>
        <v>0</v>
      </c>
      <c r="H882" s="40">
        <f>H883</f>
        <v>0</v>
      </c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spans="1:22" ht="34.5" customHeight="1" hidden="1">
      <c r="A883" s="29" t="s">
        <v>692</v>
      </c>
      <c r="B883" s="30" t="s">
        <v>707</v>
      </c>
      <c r="C883" s="30" t="s">
        <v>353</v>
      </c>
      <c r="D883" s="3" t="s">
        <v>526</v>
      </c>
      <c r="E883" s="5" t="s">
        <v>538</v>
      </c>
      <c r="F883" s="40">
        <v>0</v>
      </c>
      <c r="G883" s="39">
        <f t="shared" si="10"/>
        <v>0</v>
      </c>
      <c r="H883" s="40">
        <v>0</v>
      </c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spans="1:22" ht="15.75" customHeight="1">
      <c r="A884" s="29" t="s">
        <v>692</v>
      </c>
      <c r="B884" s="30" t="s">
        <v>10</v>
      </c>
      <c r="C884" s="30"/>
      <c r="D884" s="3"/>
      <c r="E884" s="5" t="s">
        <v>11</v>
      </c>
      <c r="F884" s="40">
        <f>F885</f>
        <v>12000</v>
      </c>
      <c r="G884" s="39">
        <f t="shared" si="10"/>
        <v>-12000</v>
      </c>
      <c r="H884" s="40">
        <f>H885</f>
        <v>0</v>
      </c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spans="1:22" ht="22.5" customHeight="1">
      <c r="A885" s="29" t="s">
        <v>692</v>
      </c>
      <c r="B885" s="30" t="s">
        <v>10</v>
      </c>
      <c r="C885" s="30" t="s">
        <v>12</v>
      </c>
      <c r="D885" s="3"/>
      <c r="E885" s="5" t="s">
        <v>13</v>
      </c>
      <c r="F885" s="40">
        <f>F886</f>
        <v>12000</v>
      </c>
      <c r="G885" s="39">
        <f t="shared" si="10"/>
        <v>-12000</v>
      </c>
      <c r="H885" s="40">
        <f>H886</f>
        <v>0</v>
      </c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spans="1:22" ht="24" customHeight="1">
      <c r="A886" s="29" t="s">
        <v>692</v>
      </c>
      <c r="B886" s="30" t="s">
        <v>10</v>
      </c>
      <c r="C886" s="30" t="s">
        <v>12</v>
      </c>
      <c r="D886" s="3" t="s">
        <v>527</v>
      </c>
      <c r="E886" s="31" t="s">
        <v>539</v>
      </c>
      <c r="F886" s="40">
        <v>12000</v>
      </c>
      <c r="G886" s="39">
        <f t="shared" si="10"/>
        <v>-12000</v>
      </c>
      <c r="H886" s="40">
        <v>0</v>
      </c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spans="1:22" ht="16.5" customHeight="1" hidden="1">
      <c r="A887" s="29" t="s">
        <v>692</v>
      </c>
      <c r="B887" s="30" t="s">
        <v>644</v>
      </c>
      <c r="C887" s="30"/>
      <c r="D887" s="3"/>
      <c r="E887" s="31" t="s">
        <v>645</v>
      </c>
      <c r="F887" s="40">
        <f>F888</f>
        <v>0</v>
      </c>
      <c r="G887" s="39">
        <f t="shared" si="10"/>
        <v>0</v>
      </c>
      <c r="H887" s="40">
        <f>H888</f>
        <v>0</v>
      </c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spans="1:22" ht="21" hidden="1">
      <c r="A888" s="29" t="s">
        <v>692</v>
      </c>
      <c r="B888" s="30" t="s">
        <v>644</v>
      </c>
      <c r="C888" s="30" t="s">
        <v>218</v>
      </c>
      <c r="D888" s="3"/>
      <c r="E888" s="31" t="s">
        <v>300</v>
      </c>
      <c r="F888" s="40">
        <f>F889</f>
        <v>0</v>
      </c>
      <c r="G888" s="39">
        <f t="shared" si="10"/>
        <v>0</v>
      </c>
      <c r="H888" s="40">
        <f>H889</f>
        <v>0</v>
      </c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spans="1:22" ht="16.5" customHeight="1" hidden="1">
      <c r="A889" s="29" t="s">
        <v>692</v>
      </c>
      <c r="B889" s="30" t="s">
        <v>644</v>
      </c>
      <c r="C889" s="30" t="s">
        <v>218</v>
      </c>
      <c r="D889" s="3" t="s">
        <v>648</v>
      </c>
      <c r="E889" s="31" t="s">
        <v>649</v>
      </c>
      <c r="F889" s="40"/>
      <c r="G889" s="39">
        <f t="shared" si="10"/>
        <v>0</v>
      </c>
      <c r="H889" s="40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spans="1:22" ht="16.5" customHeight="1">
      <c r="A890" s="3" t="s">
        <v>692</v>
      </c>
      <c r="B890" s="3" t="s">
        <v>710</v>
      </c>
      <c r="C890" s="2"/>
      <c r="D890" s="2"/>
      <c r="E890" s="5" t="s">
        <v>711</v>
      </c>
      <c r="F890" s="39">
        <f>F891+F893+F901+F905+F907+F895+F897+F899+F903+F909</f>
        <v>15974600</v>
      </c>
      <c r="G890" s="39">
        <f t="shared" si="10"/>
        <v>4609400</v>
      </c>
      <c r="H890" s="39">
        <f>H891+H893+H901+H905+H907+H895+H897+H899+H903+H909</f>
        <v>20584000</v>
      </c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spans="1:22" ht="54" customHeight="1">
      <c r="A891" s="3" t="s">
        <v>692</v>
      </c>
      <c r="B891" s="3" t="s">
        <v>710</v>
      </c>
      <c r="C891" s="3" t="s">
        <v>814</v>
      </c>
      <c r="D891" s="2"/>
      <c r="E891" s="5" t="s">
        <v>815</v>
      </c>
      <c r="F891" s="39">
        <f>F892</f>
        <v>0</v>
      </c>
      <c r="G891" s="39">
        <f t="shared" si="10"/>
        <v>63000</v>
      </c>
      <c r="H891" s="39">
        <f>H892</f>
        <v>63000</v>
      </c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spans="1:22" ht="23.25" customHeight="1">
      <c r="A892" s="3" t="s">
        <v>692</v>
      </c>
      <c r="B892" s="3" t="s">
        <v>710</v>
      </c>
      <c r="C892" s="3" t="s">
        <v>814</v>
      </c>
      <c r="D892" s="3" t="s">
        <v>530</v>
      </c>
      <c r="E892" s="31" t="s">
        <v>541</v>
      </c>
      <c r="F892" s="40">
        <v>0</v>
      </c>
      <c r="G892" s="39">
        <f t="shared" si="10"/>
        <v>63000</v>
      </c>
      <c r="H892" s="40">
        <v>63000</v>
      </c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spans="1:22" ht="36.75" customHeight="1" hidden="1">
      <c r="A893" s="3" t="s">
        <v>692</v>
      </c>
      <c r="B893" s="3" t="s">
        <v>710</v>
      </c>
      <c r="C893" s="3" t="s">
        <v>714</v>
      </c>
      <c r="D893" s="2"/>
      <c r="E893" s="5" t="s">
        <v>715</v>
      </c>
      <c r="F893" s="41">
        <f>F894</f>
        <v>0</v>
      </c>
      <c r="G893" s="39">
        <f t="shared" si="10"/>
        <v>0</v>
      </c>
      <c r="H893" s="41">
        <f>H894</f>
        <v>0</v>
      </c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spans="1:22" ht="16.5" customHeight="1" hidden="1">
      <c r="A894" s="3" t="s">
        <v>692</v>
      </c>
      <c r="B894" s="3" t="s">
        <v>710</v>
      </c>
      <c r="C894" s="3" t="s">
        <v>714</v>
      </c>
      <c r="D894" s="3" t="s">
        <v>648</v>
      </c>
      <c r="E894" s="5" t="s">
        <v>649</v>
      </c>
      <c r="F894" s="40">
        <v>0</v>
      </c>
      <c r="G894" s="39">
        <f t="shared" si="10"/>
        <v>0</v>
      </c>
      <c r="H894" s="40">
        <v>0</v>
      </c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spans="1:22" ht="45" customHeight="1" hidden="1">
      <c r="A895" s="29" t="s">
        <v>692</v>
      </c>
      <c r="B895" s="30" t="s">
        <v>710</v>
      </c>
      <c r="C895" s="30" t="s">
        <v>155</v>
      </c>
      <c r="D895" s="2"/>
      <c r="E895" s="31" t="s">
        <v>156</v>
      </c>
      <c r="F895" s="40">
        <f>F896</f>
        <v>0</v>
      </c>
      <c r="G895" s="39">
        <f t="shared" si="10"/>
        <v>0</v>
      </c>
      <c r="H895" s="40">
        <f>H896</f>
        <v>0</v>
      </c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spans="1:22" ht="16.5" customHeight="1" hidden="1">
      <c r="A896" s="29" t="s">
        <v>692</v>
      </c>
      <c r="B896" s="30" t="s">
        <v>710</v>
      </c>
      <c r="C896" s="30" t="s">
        <v>155</v>
      </c>
      <c r="D896" s="3" t="s">
        <v>648</v>
      </c>
      <c r="E896" s="31" t="s">
        <v>649</v>
      </c>
      <c r="F896" s="40">
        <v>0</v>
      </c>
      <c r="G896" s="39">
        <f t="shared" si="10"/>
        <v>0</v>
      </c>
      <c r="H896" s="40">
        <v>0</v>
      </c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spans="1:22" ht="43.5" customHeight="1">
      <c r="A897" s="29" t="s">
        <v>692</v>
      </c>
      <c r="B897" s="30" t="s">
        <v>710</v>
      </c>
      <c r="C897" s="30" t="s">
        <v>378</v>
      </c>
      <c r="D897" s="2"/>
      <c r="E897" s="31" t="s">
        <v>156</v>
      </c>
      <c r="F897" s="40">
        <f>F898</f>
        <v>1825000</v>
      </c>
      <c r="G897" s="39">
        <f t="shared" si="10"/>
        <v>-73000</v>
      </c>
      <c r="H897" s="40">
        <f>H898</f>
        <v>1752000</v>
      </c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spans="1:22" ht="25.5" customHeight="1">
      <c r="A898" s="29" t="s">
        <v>692</v>
      </c>
      <c r="B898" s="30" t="s">
        <v>710</v>
      </c>
      <c r="C898" s="30" t="s">
        <v>378</v>
      </c>
      <c r="D898" s="3" t="s">
        <v>371</v>
      </c>
      <c r="E898" s="31" t="s">
        <v>372</v>
      </c>
      <c r="F898" s="40">
        <v>1825000</v>
      </c>
      <c r="G898" s="39">
        <f t="shared" si="10"/>
        <v>-73000</v>
      </c>
      <c r="H898" s="40">
        <v>1752000</v>
      </c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spans="1:22" ht="31.5" customHeight="1">
      <c r="A899" s="29" t="s">
        <v>692</v>
      </c>
      <c r="B899" s="30" t="s">
        <v>710</v>
      </c>
      <c r="C899" s="30" t="s">
        <v>373</v>
      </c>
      <c r="D899" s="3"/>
      <c r="E899" s="31" t="s">
        <v>374</v>
      </c>
      <c r="F899" s="40">
        <f>F900</f>
        <v>0</v>
      </c>
      <c r="G899" s="39">
        <f t="shared" si="10"/>
        <v>400000</v>
      </c>
      <c r="H899" s="40">
        <f>H900</f>
        <v>400000</v>
      </c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spans="1:22" ht="23.25" customHeight="1">
      <c r="A900" s="29" t="s">
        <v>692</v>
      </c>
      <c r="B900" s="30" t="s">
        <v>710</v>
      </c>
      <c r="C900" s="30" t="s">
        <v>373</v>
      </c>
      <c r="D900" s="3" t="s">
        <v>530</v>
      </c>
      <c r="E900" s="31" t="s">
        <v>541</v>
      </c>
      <c r="F900" s="40">
        <v>0</v>
      </c>
      <c r="G900" s="39">
        <f t="shared" si="10"/>
        <v>400000</v>
      </c>
      <c r="H900" s="40">
        <v>400000</v>
      </c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spans="1:22" ht="16.5" customHeight="1" hidden="1">
      <c r="A901" s="3" t="s">
        <v>692</v>
      </c>
      <c r="B901" s="3" t="s">
        <v>710</v>
      </c>
      <c r="C901" s="3" t="s">
        <v>716</v>
      </c>
      <c r="D901" s="2"/>
      <c r="E901" s="5" t="s">
        <v>717</v>
      </c>
      <c r="F901" s="41">
        <f>F902</f>
        <v>0</v>
      </c>
      <c r="G901" s="39">
        <f t="shared" si="10"/>
        <v>0</v>
      </c>
      <c r="H901" s="41">
        <f>H902</f>
        <v>0</v>
      </c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spans="1:22" ht="16.5" customHeight="1" hidden="1">
      <c r="A902" s="3" t="s">
        <v>692</v>
      </c>
      <c r="B902" s="3" t="s">
        <v>710</v>
      </c>
      <c r="C902" s="3" t="s">
        <v>716</v>
      </c>
      <c r="D902" s="3" t="s">
        <v>648</v>
      </c>
      <c r="E902" s="5" t="s">
        <v>649</v>
      </c>
      <c r="F902" s="40">
        <v>0</v>
      </c>
      <c r="G902" s="39">
        <f t="shared" si="10"/>
        <v>0</v>
      </c>
      <c r="H902" s="40">
        <v>0</v>
      </c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spans="1:22" ht="36.75" customHeight="1">
      <c r="A903" s="3" t="s">
        <v>692</v>
      </c>
      <c r="B903" s="3" t="s">
        <v>710</v>
      </c>
      <c r="C903" s="3" t="s">
        <v>716</v>
      </c>
      <c r="D903" s="2"/>
      <c r="E903" s="5" t="s">
        <v>380</v>
      </c>
      <c r="F903" s="40">
        <f>F904</f>
        <v>5200000</v>
      </c>
      <c r="G903" s="39">
        <f t="shared" si="10"/>
        <v>-700000</v>
      </c>
      <c r="H903" s="40">
        <f>H904</f>
        <v>4500000</v>
      </c>
      <c r="I903" s="8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spans="1:22" ht="16.5" customHeight="1">
      <c r="A904" s="3" t="s">
        <v>692</v>
      </c>
      <c r="B904" s="3" t="s">
        <v>710</v>
      </c>
      <c r="C904" s="3" t="s">
        <v>716</v>
      </c>
      <c r="D904" s="3" t="s">
        <v>375</v>
      </c>
      <c r="E904" s="5" t="s">
        <v>376</v>
      </c>
      <c r="F904" s="40">
        <v>5200000</v>
      </c>
      <c r="G904" s="39">
        <f t="shared" si="10"/>
        <v>-700000</v>
      </c>
      <c r="H904" s="40">
        <v>4500000</v>
      </c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spans="1:22" ht="16.5" customHeight="1" hidden="1">
      <c r="A905" s="3" t="s">
        <v>692</v>
      </c>
      <c r="B905" s="3" t="s">
        <v>710</v>
      </c>
      <c r="C905" s="3" t="s">
        <v>718</v>
      </c>
      <c r="D905" s="2"/>
      <c r="E905" s="5" t="s">
        <v>719</v>
      </c>
      <c r="F905" s="41">
        <f>F906</f>
        <v>0</v>
      </c>
      <c r="G905" s="39">
        <f t="shared" si="10"/>
        <v>0</v>
      </c>
      <c r="H905" s="41">
        <f>H906</f>
        <v>0</v>
      </c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spans="1:22" ht="16.5" customHeight="1" hidden="1">
      <c r="A906" s="3" t="s">
        <v>692</v>
      </c>
      <c r="B906" s="3" t="s">
        <v>710</v>
      </c>
      <c r="C906" s="3" t="s">
        <v>718</v>
      </c>
      <c r="D906" s="3" t="s">
        <v>648</v>
      </c>
      <c r="E906" s="5" t="s">
        <v>649</v>
      </c>
      <c r="F906" s="40">
        <v>0</v>
      </c>
      <c r="G906" s="39">
        <f t="shared" si="10"/>
        <v>0</v>
      </c>
      <c r="H906" s="40">
        <v>0</v>
      </c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spans="1:22" ht="16.5" customHeight="1" hidden="1">
      <c r="A907" s="3" t="s">
        <v>692</v>
      </c>
      <c r="B907" s="3" t="s">
        <v>710</v>
      </c>
      <c r="C907" s="3" t="s">
        <v>720</v>
      </c>
      <c r="D907" s="2"/>
      <c r="E907" s="5" t="s">
        <v>721</v>
      </c>
      <c r="F907" s="41">
        <f>F908</f>
        <v>0</v>
      </c>
      <c r="G907" s="39">
        <f t="shared" si="10"/>
        <v>0</v>
      </c>
      <c r="H907" s="41">
        <f>H908</f>
        <v>0</v>
      </c>
      <c r="L907"/>
      <c r="M907"/>
      <c r="N907"/>
      <c r="O907"/>
      <c r="P907"/>
      <c r="Q907"/>
      <c r="R907"/>
      <c r="S907"/>
      <c r="T907"/>
      <c r="U907"/>
      <c r="V907"/>
    </row>
    <row r="908" spans="1:22" ht="16.5" customHeight="1" hidden="1">
      <c r="A908" s="3" t="s">
        <v>692</v>
      </c>
      <c r="B908" s="3" t="s">
        <v>710</v>
      </c>
      <c r="C908" s="3" t="s">
        <v>720</v>
      </c>
      <c r="D908" s="3" t="s">
        <v>648</v>
      </c>
      <c r="E908" s="5" t="s">
        <v>649</v>
      </c>
      <c r="F908" s="40">
        <v>0</v>
      </c>
      <c r="G908" s="39">
        <f t="shared" si="10"/>
        <v>0</v>
      </c>
      <c r="H908" s="40">
        <v>0</v>
      </c>
      <c r="I908" s="47"/>
      <c r="J908" s="9"/>
      <c r="K908" s="9"/>
      <c r="L908"/>
      <c r="M908"/>
      <c r="N908"/>
      <c r="O908"/>
      <c r="P908"/>
      <c r="Q908"/>
      <c r="R908"/>
      <c r="S908"/>
      <c r="T908"/>
      <c r="U908"/>
      <c r="V908"/>
    </row>
    <row r="909" spans="1:22" ht="43.5" customHeight="1">
      <c r="A909" s="3" t="s">
        <v>692</v>
      </c>
      <c r="B909" s="3" t="s">
        <v>710</v>
      </c>
      <c r="C909" s="3" t="s">
        <v>377</v>
      </c>
      <c r="D909" s="3"/>
      <c r="E909" s="5" t="s">
        <v>379</v>
      </c>
      <c r="F909" s="40">
        <f>F910</f>
        <v>8949600</v>
      </c>
      <c r="G909" s="39">
        <f t="shared" si="10"/>
        <v>4919400</v>
      </c>
      <c r="H909" s="40">
        <f>H910</f>
        <v>13869000</v>
      </c>
      <c r="I909" s="47"/>
      <c r="J909" s="9"/>
      <c r="K909" s="9"/>
      <c r="L909"/>
      <c r="M909"/>
      <c r="N909"/>
      <c r="O909"/>
      <c r="P909"/>
      <c r="Q909"/>
      <c r="R909"/>
      <c r="S909"/>
      <c r="T909"/>
      <c r="U909"/>
      <c r="V909"/>
    </row>
    <row r="910" spans="1:22" ht="16.5" customHeight="1">
      <c r="A910" s="3" t="s">
        <v>692</v>
      </c>
      <c r="B910" s="3" t="s">
        <v>710</v>
      </c>
      <c r="C910" s="3" t="s">
        <v>377</v>
      </c>
      <c r="D910" s="3" t="s">
        <v>375</v>
      </c>
      <c r="E910" s="5" t="s">
        <v>376</v>
      </c>
      <c r="F910" s="40">
        <f>5000000+3949600</f>
        <v>8949600</v>
      </c>
      <c r="G910" s="39">
        <f t="shared" si="10"/>
        <v>4919400</v>
      </c>
      <c r="H910" s="40">
        <f>7000000+6869000</f>
        <v>13869000</v>
      </c>
      <c r="I910" s="47"/>
      <c r="J910" s="9"/>
      <c r="K910" s="9"/>
      <c r="L910"/>
      <c r="M910"/>
      <c r="N910"/>
      <c r="O910"/>
      <c r="P910"/>
      <c r="Q910"/>
      <c r="R910"/>
      <c r="S910"/>
      <c r="T910"/>
      <c r="U910"/>
      <c r="V910"/>
    </row>
    <row r="911" spans="1:22" ht="34.5" customHeight="1">
      <c r="A911" s="1" t="s">
        <v>722</v>
      </c>
      <c r="B911" s="7"/>
      <c r="C911" s="7"/>
      <c r="D911" s="7"/>
      <c r="E911" s="28" t="s">
        <v>723</v>
      </c>
      <c r="F911" s="38">
        <f>F912+F926+F947+F952+F977+F988+F1006+F1011+F1018+F1021+F938+F980+F983+F1035+F1042+F1026+F933+F943+F991+F994+F997+F1000+F1003+F1031</f>
        <v>33002000</v>
      </c>
      <c r="G911" s="38">
        <f t="shared" si="10"/>
        <v>7172200</v>
      </c>
      <c r="H911" s="38">
        <f>H912+H926+H947+H952+H977+H988+H1006+H1011+H1018+H1021+H938+H980+H983+H1035+H1042+H1026+H933+H943+H991+H994+H997+H1000+H1003+H1031</f>
        <v>40174200</v>
      </c>
      <c r="I911" s="48"/>
      <c r="L911"/>
      <c r="M911"/>
      <c r="N911"/>
      <c r="O911"/>
      <c r="P911"/>
      <c r="Q911"/>
      <c r="R911"/>
      <c r="S911"/>
      <c r="T911"/>
      <c r="U911"/>
      <c r="V911"/>
    </row>
    <row r="912" spans="1:22" ht="28.5" customHeight="1">
      <c r="A912" s="3" t="s">
        <v>722</v>
      </c>
      <c r="B912" s="3" t="s">
        <v>724</v>
      </c>
      <c r="C912" s="2"/>
      <c r="D912" s="2"/>
      <c r="E912" s="5" t="s">
        <v>725</v>
      </c>
      <c r="F912" s="39">
        <f>F915+F923+F913+F921</f>
        <v>4342500</v>
      </c>
      <c r="G912" s="39">
        <f t="shared" si="10"/>
        <v>964500</v>
      </c>
      <c r="H912" s="39">
        <f>H915+H923+H913+H921</f>
        <v>5307000</v>
      </c>
      <c r="I912" s="49"/>
      <c r="L912"/>
      <c r="M912"/>
      <c r="N912"/>
      <c r="O912"/>
      <c r="P912"/>
      <c r="Q912"/>
      <c r="R912"/>
      <c r="S912"/>
      <c r="T912"/>
      <c r="U912"/>
      <c r="V912"/>
    </row>
    <row r="913" spans="1:22" ht="21" customHeight="1" hidden="1">
      <c r="A913" s="3" t="s">
        <v>722</v>
      </c>
      <c r="B913" s="3" t="s">
        <v>724</v>
      </c>
      <c r="C913" s="3" t="s">
        <v>618</v>
      </c>
      <c r="D913" s="2"/>
      <c r="E913" s="5" t="s">
        <v>589</v>
      </c>
      <c r="F913" s="39">
        <f>F914</f>
        <v>0</v>
      </c>
      <c r="G913" s="39">
        <f t="shared" si="10"/>
        <v>0</v>
      </c>
      <c r="H913" s="39">
        <f>H914</f>
        <v>0</v>
      </c>
      <c r="I913" s="49"/>
      <c r="L913"/>
      <c r="M913"/>
      <c r="N913"/>
      <c r="O913"/>
      <c r="P913"/>
      <c r="Q913"/>
      <c r="R913"/>
      <c r="S913"/>
      <c r="T913"/>
      <c r="U913"/>
      <c r="V913"/>
    </row>
    <row r="914" spans="1:22" ht="20.25" customHeight="1" hidden="1">
      <c r="A914" s="3" t="s">
        <v>722</v>
      </c>
      <c r="B914" s="3" t="s">
        <v>724</v>
      </c>
      <c r="C914" s="3" t="s">
        <v>618</v>
      </c>
      <c r="D914" s="3" t="s">
        <v>580</v>
      </c>
      <c r="E914" s="5" t="s">
        <v>506</v>
      </c>
      <c r="F914" s="40">
        <v>0</v>
      </c>
      <c r="G914" s="39">
        <f t="shared" si="10"/>
        <v>0</v>
      </c>
      <c r="H914" s="40">
        <v>0</v>
      </c>
      <c r="I914" s="49"/>
      <c r="L914"/>
      <c r="M914"/>
      <c r="N914"/>
      <c r="O914"/>
      <c r="P914"/>
      <c r="Q914"/>
      <c r="R914"/>
      <c r="S914"/>
      <c r="T914"/>
      <c r="U914"/>
      <c r="V914"/>
    </row>
    <row r="915" spans="1:22" ht="16.5" customHeight="1">
      <c r="A915" s="3" t="s">
        <v>722</v>
      </c>
      <c r="B915" s="3" t="s">
        <v>724</v>
      </c>
      <c r="C915" s="3" t="s">
        <v>618</v>
      </c>
      <c r="D915" s="2"/>
      <c r="E915" s="5" t="s">
        <v>589</v>
      </c>
      <c r="F915" s="39">
        <f>F919+F916+F917+F918+F920</f>
        <v>4147300</v>
      </c>
      <c r="G915" s="39">
        <f t="shared" si="10"/>
        <v>952400</v>
      </c>
      <c r="H915" s="39">
        <f>H919+H916+H917+H918+H920</f>
        <v>5099700</v>
      </c>
      <c r="I915" s="49"/>
      <c r="L915"/>
      <c r="M915"/>
      <c r="N915"/>
      <c r="O915"/>
      <c r="P915"/>
      <c r="Q915"/>
      <c r="R915"/>
      <c r="S915"/>
      <c r="T915"/>
      <c r="U915"/>
      <c r="V915"/>
    </row>
    <row r="916" spans="1:22" ht="16.5" customHeight="1">
      <c r="A916" s="3" t="s">
        <v>722</v>
      </c>
      <c r="B916" s="3" t="s">
        <v>724</v>
      </c>
      <c r="C916" s="3" t="s">
        <v>618</v>
      </c>
      <c r="D916" s="2">
        <v>121</v>
      </c>
      <c r="E916" s="11" t="s">
        <v>532</v>
      </c>
      <c r="F916" s="39">
        <v>3640800</v>
      </c>
      <c r="G916" s="39">
        <f t="shared" si="10"/>
        <v>1045300</v>
      </c>
      <c r="H916" s="39">
        <f>3599200+1086900</f>
        <v>4686100</v>
      </c>
      <c r="I916" s="49"/>
      <c r="L916"/>
      <c r="M916"/>
      <c r="N916"/>
      <c r="O916"/>
      <c r="P916"/>
      <c r="Q916"/>
      <c r="R916"/>
      <c r="S916"/>
      <c r="T916"/>
      <c r="U916"/>
      <c r="V916"/>
    </row>
    <row r="917" spans="1:22" ht="16.5" customHeight="1">
      <c r="A917" s="3" t="s">
        <v>722</v>
      </c>
      <c r="B917" s="3" t="s">
        <v>724</v>
      </c>
      <c r="C917" s="3" t="s">
        <v>618</v>
      </c>
      <c r="D917" s="2">
        <v>122</v>
      </c>
      <c r="E917" s="11" t="s">
        <v>533</v>
      </c>
      <c r="F917" s="39">
        <v>26000</v>
      </c>
      <c r="G917" s="39">
        <f t="shared" si="10"/>
        <v>-11300</v>
      </c>
      <c r="H917" s="39">
        <v>14700</v>
      </c>
      <c r="I917" s="49"/>
      <c r="L917"/>
      <c r="M917"/>
      <c r="N917"/>
      <c r="O917"/>
      <c r="P917"/>
      <c r="Q917"/>
      <c r="R917"/>
      <c r="S917"/>
      <c r="T917"/>
      <c r="U917"/>
      <c r="V917"/>
    </row>
    <row r="918" spans="1:22" ht="16.5" customHeight="1">
      <c r="A918" s="3" t="s">
        <v>722</v>
      </c>
      <c r="B918" s="3" t="s">
        <v>724</v>
      </c>
      <c r="C918" s="3" t="s">
        <v>618</v>
      </c>
      <c r="D918" s="2">
        <v>244</v>
      </c>
      <c r="E918" s="11" t="s">
        <v>535</v>
      </c>
      <c r="F918" s="39">
        <v>480500</v>
      </c>
      <c r="G918" s="39">
        <f t="shared" si="10"/>
        <v>-99000</v>
      </c>
      <c r="H918" s="39">
        <f>64000+3000+64500+250000</f>
        <v>381500</v>
      </c>
      <c r="I918" s="49"/>
      <c r="L918"/>
      <c r="M918"/>
      <c r="N918"/>
      <c r="O918"/>
      <c r="P918"/>
      <c r="Q918"/>
      <c r="R918"/>
      <c r="S918"/>
      <c r="T918"/>
      <c r="U918"/>
      <c r="V918"/>
    </row>
    <row r="919" spans="1:22" ht="16.5" customHeight="1">
      <c r="A919" s="3" t="s">
        <v>722</v>
      </c>
      <c r="B919" s="3" t="s">
        <v>724</v>
      </c>
      <c r="C919" s="3" t="s">
        <v>618</v>
      </c>
      <c r="D919" s="3" t="s">
        <v>367</v>
      </c>
      <c r="E919" s="5" t="s">
        <v>443</v>
      </c>
      <c r="F919" s="40">
        <v>0</v>
      </c>
      <c r="G919" s="39">
        <f t="shared" si="10"/>
        <v>11700</v>
      </c>
      <c r="H919" s="40">
        <v>11700</v>
      </c>
      <c r="I919" s="50"/>
      <c r="L919"/>
      <c r="M919"/>
      <c r="N919"/>
      <c r="O919"/>
      <c r="P919"/>
      <c r="Q919"/>
      <c r="R919"/>
      <c r="S919"/>
      <c r="T919"/>
      <c r="U919"/>
      <c r="V919"/>
    </row>
    <row r="920" spans="1:22" ht="16.5" customHeight="1">
      <c r="A920" s="3" t="s">
        <v>722</v>
      </c>
      <c r="B920" s="3" t="s">
        <v>724</v>
      </c>
      <c r="C920" s="3" t="s">
        <v>618</v>
      </c>
      <c r="D920" s="3" t="s">
        <v>273</v>
      </c>
      <c r="E920" s="5" t="s">
        <v>274</v>
      </c>
      <c r="F920" s="40">
        <v>0</v>
      </c>
      <c r="G920" s="39">
        <f t="shared" si="10"/>
        <v>5700</v>
      </c>
      <c r="H920" s="40">
        <v>5700</v>
      </c>
      <c r="I920" s="50"/>
      <c r="L920"/>
      <c r="M920"/>
      <c r="N920"/>
      <c r="O920"/>
      <c r="P920"/>
      <c r="Q920"/>
      <c r="R920"/>
      <c r="S920"/>
      <c r="T920"/>
      <c r="U920"/>
      <c r="V920"/>
    </row>
    <row r="921" spans="1:22" ht="16.5" customHeight="1" hidden="1">
      <c r="A921" s="3" t="s">
        <v>722</v>
      </c>
      <c r="B921" s="3" t="s">
        <v>724</v>
      </c>
      <c r="C921" s="3" t="s">
        <v>104</v>
      </c>
      <c r="D921" s="3"/>
      <c r="E921" s="11" t="s">
        <v>206</v>
      </c>
      <c r="F921" s="40">
        <f>F922</f>
        <v>0</v>
      </c>
      <c r="G921" s="39">
        <f t="shared" si="10"/>
        <v>0</v>
      </c>
      <c r="H921" s="40">
        <f>H922</f>
        <v>0</v>
      </c>
      <c r="I921" s="50"/>
      <c r="L921"/>
      <c r="M921"/>
      <c r="N921"/>
      <c r="O921"/>
      <c r="P921"/>
      <c r="Q921"/>
      <c r="R921"/>
      <c r="S921"/>
      <c r="T921"/>
      <c r="U921"/>
      <c r="V921"/>
    </row>
    <row r="922" spans="1:22" ht="16.5" customHeight="1" hidden="1">
      <c r="A922" s="3" t="s">
        <v>722</v>
      </c>
      <c r="B922" s="3" t="s">
        <v>724</v>
      </c>
      <c r="C922" s="3" t="s">
        <v>104</v>
      </c>
      <c r="D922" s="3" t="s">
        <v>580</v>
      </c>
      <c r="E922" s="11" t="s">
        <v>506</v>
      </c>
      <c r="F922" s="40">
        <v>0</v>
      </c>
      <c r="G922" s="39">
        <f t="shared" si="10"/>
        <v>0</v>
      </c>
      <c r="H922" s="40">
        <v>0</v>
      </c>
      <c r="I922" s="50"/>
      <c r="L922"/>
      <c r="M922"/>
      <c r="N922"/>
      <c r="O922"/>
      <c r="P922"/>
      <c r="Q922"/>
      <c r="R922"/>
      <c r="S922"/>
      <c r="T922"/>
      <c r="U922"/>
      <c r="V922"/>
    </row>
    <row r="923" spans="1:22" ht="16.5" customHeight="1">
      <c r="A923" s="3" t="s">
        <v>722</v>
      </c>
      <c r="B923" s="3" t="s">
        <v>724</v>
      </c>
      <c r="C923" s="3" t="s">
        <v>104</v>
      </c>
      <c r="D923" s="3"/>
      <c r="E923" s="11" t="s">
        <v>206</v>
      </c>
      <c r="F923" s="40">
        <f>F925+F924</f>
        <v>195200</v>
      </c>
      <c r="G923" s="39">
        <f t="shared" si="10"/>
        <v>12100</v>
      </c>
      <c r="H923" s="40">
        <f>H925+H924</f>
        <v>207300</v>
      </c>
      <c r="I923" s="50"/>
      <c r="J923"/>
      <c r="K923"/>
      <c r="L923"/>
      <c r="M923"/>
      <c r="N923"/>
      <c r="O923"/>
      <c r="P923"/>
      <c r="Q923"/>
      <c r="R923"/>
      <c r="S923"/>
      <c r="T923"/>
      <c r="U923"/>
      <c r="V923"/>
    </row>
    <row r="924" spans="1:22" ht="16.5" customHeight="1">
      <c r="A924" s="3" t="s">
        <v>722</v>
      </c>
      <c r="B924" s="3" t="s">
        <v>724</v>
      </c>
      <c r="C924" s="3" t="s">
        <v>104</v>
      </c>
      <c r="D924" s="3" t="s">
        <v>521</v>
      </c>
      <c r="E924" s="11" t="s">
        <v>532</v>
      </c>
      <c r="F924" s="40">
        <v>195200</v>
      </c>
      <c r="G924" s="39">
        <f t="shared" si="10"/>
        <v>12100</v>
      </c>
      <c r="H924" s="40">
        <f>159200+48100</f>
        <v>207300</v>
      </c>
      <c r="I924" s="50"/>
      <c r="J924"/>
      <c r="K924"/>
      <c r="L924"/>
      <c r="M924"/>
      <c r="N924"/>
      <c r="O924"/>
      <c r="P924"/>
      <c r="Q924"/>
      <c r="R924"/>
      <c r="S924"/>
      <c r="T924"/>
      <c r="U924"/>
      <c r="V924"/>
    </row>
    <row r="925" spans="1:22" ht="16.5" customHeight="1" hidden="1">
      <c r="A925" s="3" t="s">
        <v>722</v>
      </c>
      <c r="B925" s="3" t="s">
        <v>724</v>
      </c>
      <c r="C925" s="3" t="s">
        <v>104</v>
      </c>
      <c r="D925" s="3" t="s">
        <v>568</v>
      </c>
      <c r="E925" s="5" t="s">
        <v>569</v>
      </c>
      <c r="F925" s="40">
        <v>0</v>
      </c>
      <c r="G925" s="39">
        <f t="shared" si="10"/>
        <v>0</v>
      </c>
      <c r="H925" s="40">
        <v>0</v>
      </c>
      <c r="I925" s="50"/>
      <c r="J925"/>
      <c r="K925"/>
      <c r="L925"/>
      <c r="M925"/>
      <c r="N925"/>
      <c r="O925"/>
      <c r="P925"/>
      <c r="Q925"/>
      <c r="R925"/>
      <c r="S925"/>
      <c r="T925"/>
      <c r="U925"/>
      <c r="V925"/>
    </row>
    <row r="926" spans="1:22" ht="16.5" customHeight="1">
      <c r="A926" s="3" t="s">
        <v>722</v>
      </c>
      <c r="B926" s="3" t="s">
        <v>429</v>
      </c>
      <c r="C926" s="2"/>
      <c r="D926" s="2"/>
      <c r="E926" s="11" t="s">
        <v>457</v>
      </c>
      <c r="F926" s="39">
        <f>F927+F930</f>
        <v>800000</v>
      </c>
      <c r="G926" s="39">
        <f t="shared" si="10"/>
        <v>-60000</v>
      </c>
      <c r="H926" s="39">
        <f>H927+H930</f>
        <v>740000</v>
      </c>
      <c r="I926" s="49"/>
      <c r="J926"/>
      <c r="K926"/>
      <c r="L926"/>
      <c r="M926"/>
      <c r="N926"/>
      <c r="O926"/>
      <c r="P926"/>
      <c r="Q926"/>
      <c r="R926"/>
      <c r="S926"/>
      <c r="T926"/>
      <c r="U926"/>
      <c r="V926"/>
    </row>
    <row r="927" spans="1:22" ht="24.75" customHeight="1">
      <c r="A927" s="3" t="s">
        <v>722</v>
      </c>
      <c r="B927" s="3" t="s">
        <v>429</v>
      </c>
      <c r="C927" s="3" t="s">
        <v>430</v>
      </c>
      <c r="D927" s="2"/>
      <c r="E927" s="11" t="s">
        <v>455</v>
      </c>
      <c r="F927" s="39">
        <f>F928+F929</f>
        <v>800000</v>
      </c>
      <c r="G927" s="39">
        <f t="shared" si="10"/>
        <v>-800000</v>
      </c>
      <c r="H927" s="39">
        <f>H928+H929</f>
        <v>0</v>
      </c>
      <c r="I927" s="49"/>
      <c r="J927"/>
      <c r="K927"/>
      <c r="L927"/>
      <c r="M927"/>
      <c r="N927"/>
      <c r="O927"/>
      <c r="P927"/>
      <c r="Q927"/>
      <c r="R927"/>
      <c r="S927"/>
      <c r="T927"/>
      <c r="U927"/>
      <c r="V927"/>
    </row>
    <row r="928" spans="1:22" ht="16.5" customHeight="1">
      <c r="A928" s="3" t="s">
        <v>722</v>
      </c>
      <c r="B928" s="3" t="s">
        <v>429</v>
      </c>
      <c r="C928" s="3" t="s">
        <v>430</v>
      </c>
      <c r="D928" s="42" t="s">
        <v>520</v>
      </c>
      <c r="E928" s="11" t="s">
        <v>535</v>
      </c>
      <c r="F928" s="40">
        <v>800000</v>
      </c>
      <c r="G928" s="39">
        <f t="shared" si="10"/>
        <v>-800000</v>
      </c>
      <c r="H928" s="40">
        <v>0</v>
      </c>
      <c r="I928" s="50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spans="1:22" ht="16.5" customHeight="1" hidden="1">
      <c r="A929" s="3" t="s">
        <v>722</v>
      </c>
      <c r="B929" s="3" t="s">
        <v>429</v>
      </c>
      <c r="C929" s="3" t="s">
        <v>430</v>
      </c>
      <c r="D929" s="67"/>
      <c r="E929" s="46"/>
      <c r="F929" s="52"/>
      <c r="G929" s="39">
        <f t="shared" si="10"/>
        <v>0</v>
      </c>
      <c r="H929" s="52"/>
      <c r="I929" s="50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spans="1:22" ht="16.5" customHeight="1">
      <c r="A930" s="3" t="s">
        <v>722</v>
      </c>
      <c r="B930" s="3" t="s">
        <v>429</v>
      </c>
      <c r="C930" s="3" t="s">
        <v>431</v>
      </c>
      <c r="D930" s="3"/>
      <c r="E930" s="11" t="s">
        <v>456</v>
      </c>
      <c r="F930" s="39">
        <f>F931+F932</f>
        <v>0</v>
      </c>
      <c r="G930" s="39">
        <f t="shared" si="10"/>
        <v>740000</v>
      </c>
      <c r="H930" s="39">
        <f>H931+H932</f>
        <v>740000</v>
      </c>
      <c r="I930" s="49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spans="1:22" ht="16.5" customHeight="1">
      <c r="A931" s="3" t="s">
        <v>722</v>
      </c>
      <c r="B931" s="3" t="s">
        <v>429</v>
      </c>
      <c r="C931" s="3" t="s">
        <v>431</v>
      </c>
      <c r="D931" s="42" t="s">
        <v>520</v>
      </c>
      <c r="E931" s="11" t="s">
        <v>535</v>
      </c>
      <c r="F931" s="40">
        <v>0</v>
      </c>
      <c r="G931" s="39">
        <f t="shared" si="10"/>
        <v>740000</v>
      </c>
      <c r="H931" s="40">
        <v>740000</v>
      </c>
      <c r="I931" s="50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spans="1:22" ht="16.5" customHeight="1" hidden="1">
      <c r="A932" s="3" t="s">
        <v>722</v>
      </c>
      <c r="B932" s="3" t="s">
        <v>429</v>
      </c>
      <c r="C932" s="3" t="s">
        <v>431</v>
      </c>
      <c r="D932" s="42" t="s">
        <v>520</v>
      </c>
      <c r="E932" s="11" t="s">
        <v>535</v>
      </c>
      <c r="F932" s="40">
        <v>0</v>
      </c>
      <c r="G932" s="39">
        <f t="shared" si="10"/>
        <v>0</v>
      </c>
      <c r="H932" s="40">
        <v>0</v>
      </c>
      <c r="I932" s="50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spans="1:22" ht="16.5" customHeight="1">
      <c r="A933" s="3" t="s">
        <v>722</v>
      </c>
      <c r="B933" s="30" t="s">
        <v>490</v>
      </c>
      <c r="C933" s="30"/>
      <c r="D933" s="3"/>
      <c r="E933" s="5" t="s">
        <v>601</v>
      </c>
      <c r="F933" s="40">
        <f>F934</f>
        <v>347000</v>
      </c>
      <c r="G933" s="39">
        <f t="shared" si="10"/>
        <v>-30400</v>
      </c>
      <c r="H933" s="40">
        <f>H934</f>
        <v>316600</v>
      </c>
      <c r="I933" s="50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spans="1:22" ht="34.5" customHeight="1">
      <c r="A934" s="3" t="s">
        <v>722</v>
      </c>
      <c r="B934" s="30" t="s">
        <v>490</v>
      </c>
      <c r="C934" s="30" t="s">
        <v>94</v>
      </c>
      <c r="D934" s="3"/>
      <c r="E934" s="5" t="s">
        <v>229</v>
      </c>
      <c r="F934" s="40">
        <f>F935+F936+F937</f>
        <v>347000</v>
      </c>
      <c r="G934" s="39">
        <f t="shared" si="10"/>
        <v>-30400</v>
      </c>
      <c r="H934" s="40">
        <f>H935+H936+H937</f>
        <v>316600</v>
      </c>
      <c r="I934" s="50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spans="1:22" ht="25.5" customHeight="1">
      <c r="A935" s="3" t="s">
        <v>722</v>
      </c>
      <c r="B935" s="30" t="s">
        <v>490</v>
      </c>
      <c r="C935" s="30" t="s">
        <v>94</v>
      </c>
      <c r="D935" s="3" t="s">
        <v>524</v>
      </c>
      <c r="E935" s="68" t="s">
        <v>534</v>
      </c>
      <c r="F935" s="40">
        <v>0</v>
      </c>
      <c r="G935" s="39">
        <f t="shared" si="10"/>
        <v>282000</v>
      </c>
      <c r="H935" s="40">
        <f>192000+90000</f>
        <v>282000</v>
      </c>
      <c r="I935" s="50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spans="1:22" ht="16.5" customHeight="1">
      <c r="A936" s="3" t="s">
        <v>722</v>
      </c>
      <c r="B936" s="30" t="s">
        <v>490</v>
      </c>
      <c r="C936" s="30" t="s">
        <v>94</v>
      </c>
      <c r="D936" s="3" t="s">
        <v>520</v>
      </c>
      <c r="E936" s="44" t="s">
        <v>535</v>
      </c>
      <c r="F936" s="40">
        <v>347000</v>
      </c>
      <c r="G936" s="39">
        <f t="shared" si="10"/>
        <v>-312400</v>
      </c>
      <c r="H936" s="40">
        <v>34600</v>
      </c>
      <c r="I936" s="50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spans="1:22" ht="16.5" customHeight="1" hidden="1">
      <c r="A937" s="3" t="s">
        <v>722</v>
      </c>
      <c r="B937" s="30" t="s">
        <v>490</v>
      </c>
      <c r="C937" s="30" t="s">
        <v>94</v>
      </c>
      <c r="D937" s="3"/>
      <c r="E937" s="45"/>
      <c r="F937" s="40"/>
      <c r="G937" s="39">
        <f t="shared" si="10"/>
        <v>0</v>
      </c>
      <c r="H937" s="40"/>
      <c r="I937" s="50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spans="1:22" ht="16.5" customHeight="1" hidden="1">
      <c r="A938" s="29" t="s">
        <v>722</v>
      </c>
      <c r="B938" s="30" t="s">
        <v>600</v>
      </c>
      <c r="C938" s="33"/>
      <c r="D938" s="2"/>
      <c r="E938" s="31" t="s">
        <v>601</v>
      </c>
      <c r="F938" s="40">
        <f>F941+F939</f>
        <v>0</v>
      </c>
      <c r="G938" s="39">
        <f t="shared" si="10"/>
        <v>0</v>
      </c>
      <c r="H938" s="40">
        <f>H941+H939</f>
        <v>0</v>
      </c>
      <c r="I938" s="50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spans="1:22" ht="36.75" customHeight="1" hidden="1">
      <c r="A939" s="29" t="s">
        <v>722</v>
      </c>
      <c r="B939" s="30" t="s">
        <v>600</v>
      </c>
      <c r="C939" s="30" t="s">
        <v>94</v>
      </c>
      <c r="D939" s="2"/>
      <c r="E939" s="5" t="s">
        <v>229</v>
      </c>
      <c r="F939" s="40">
        <f>F940</f>
        <v>0</v>
      </c>
      <c r="G939" s="39">
        <f>H939-F939</f>
        <v>0</v>
      </c>
      <c r="H939" s="40">
        <f>H940</f>
        <v>0</v>
      </c>
      <c r="I939" s="50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spans="1:22" ht="16.5" customHeight="1" hidden="1">
      <c r="A940" s="29" t="s">
        <v>722</v>
      </c>
      <c r="B940" s="30" t="s">
        <v>600</v>
      </c>
      <c r="C940" s="30" t="s">
        <v>94</v>
      </c>
      <c r="D940" s="3" t="s">
        <v>596</v>
      </c>
      <c r="E940" s="5" t="s">
        <v>597</v>
      </c>
      <c r="F940" s="40">
        <v>0</v>
      </c>
      <c r="G940" s="39">
        <f>H940-F940</f>
        <v>0</v>
      </c>
      <c r="H940" s="40">
        <v>0</v>
      </c>
      <c r="I940" s="5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spans="1:22" ht="37.5" customHeight="1" hidden="1">
      <c r="A941" s="29" t="s">
        <v>722</v>
      </c>
      <c r="B941" s="30" t="s">
        <v>600</v>
      </c>
      <c r="C941" s="30" t="s">
        <v>94</v>
      </c>
      <c r="D941" s="2"/>
      <c r="E941" s="5" t="s">
        <v>229</v>
      </c>
      <c r="F941" s="40">
        <f>F942</f>
        <v>0</v>
      </c>
      <c r="G941" s="39">
        <f aca="true" t="shared" si="11" ref="G941:G1025">H941-F941</f>
        <v>0</v>
      </c>
      <c r="H941" s="40">
        <f>H942</f>
        <v>0</v>
      </c>
      <c r="I941" s="50"/>
      <c r="J941"/>
      <c r="K941"/>
      <c r="L941"/>
      <c r="M941"/>
      <c r="N941"/>
      <c r="O941"/>
      <c r="P941"/>
      <c r="Q941"/>
      <c r="R941"/>
      <c r="S941"/>
      <c r="T941"/>
      <c r="U941"/>
      <c r="V941"/>
    </row>
    <row r="942" spans="1:22" ht="16.5" customHeight="1" hidden="1">
      <c r="A942" s="29" t="s">
        <v>722</v>
      </c>
      <c r="B942" s="30" t="s">
        <v>600</v>
      </c>
      <c r="C942" s="30" t="s">
        <v>94</v>
      </c>
      <c r="D942" s="3" t="s">
        <v>568</v>
      </c>
      <c r="E942" s="31" t="s">
        <v>569</v>
      </c>
      <c r="F942" s="40">
        <v>0</v>
      </c>
      <c r="G942" s="39">
        <f t="shared" si="11"/>
        <v>0</v>
      </c>
      <c r="H942" s="40">
        <v>0</v>
      </c>
      <c r="I942" s="50"/>
      <c r="J942"/>
      <c r="K942"/>
      <c r="L942"/>
      <c r="M942"/>
      <c r="N942"/>
      <c r="O942"/>
      <c r="P942"/>
      <c r="Q942"/>
      <c r="R942"/>
      <c r="S942"/>
      <c r="T942"/>
      <c r="U942"/>
      <c r="V942"/>
    </row>
    <row r="943" spans="1:22" ht="16.5" customHeight="1">
      <c r="A943" s="29" t="s">
        <v>722</v>
      </c>
      <c r="B943" s="30" t="s">
        <v>496</v>
      </c>
      <c r="C943" s="30"/>
      <c r="D943" s="3"/>
      <c r="E943" s="44" t="s">
        <v>497</v>
      </c>
      <c r="F943" s="40">
        <f>F944</f>
        <v>483700</v>
      </c>
      <c r="G943" s="39">
        <f t="shared" si="11"/>
        <v>7000</v>
      </c>
      <c r="H943" s="40">
        <f>H944</f>
        <v>490700</v>
      </c>
      <c r="I943" s="50"/>
      <c r="J943"/>
      <c r="K943"/>
      <c r="L943"/>
      <c r="M943"/>
      <c r="N943"/>
      <c r="O943"/>
      <c r="P943"/>
      <c r="Q943"/>
      <c r="R943"/>
      <c r="S943"/>
      <c r="T943"/>
      <c r="U943"/>
      <c r="V943"/>
    </row>
    <row r="944" spans="1:22" ht="27" customHeight="1">
      <c r="A944" s="29" t="s">
        <v>722</v>
      </c>
      <c r="B944" s="30" t="s">
        <v>496</v>
      </c>
      <c r="C944" s="30" t="s">
        <v>761</v>
      </c>
      <c r="D944" s="3"/>
      <c r="E944" s="11" t="s">
        <v>762</v>
      </c>
      <c r="F944" s="40">
        <f>F945+F946</f>
        <v>483700</v>
      </c>
      <c r="G944" s="39">
        <f t="shared" si="11"/>
        <v>7000</v>
      </c>
      <c r="H944" s="40">
        <f>H945+H946</f>
        <v>490700</v>
      </c>
      <c r="I944" s="50"/>
      <c r="J944"/>
      <c r="K944"/>
      <c r="L944"/>
      <c r="M944"/>
      <c r="N944"/>
      <c r="O944"/>
      <c r="P944"/>
      <c r="Q944"/>
      <c r="R944"/>
      <c r="S944"/>
      <c r="T944"/>
      <c r="U944"/>
      <c r="V944"/>
    </row>
    <row r="945" spans="1:22" ht="16.5" customHeight="1" hidden="1">
      <c r="A945" s="29" t="s">
        <v>722</v>
      </c>
      <c r="B945" s="30" t="s">
        <v>496</v>
      </c>
      <c r="C945" s="30" t="s">
        <v>761</v>
      </c>
      <c r="D945" s="3" t="s">
        <v>763</v>
      </c>
      <c r="E945" s="5" t="s">
        <v>764</v>
      </c>
      <c r="F945" s="40">
        <v>0</v>
      </c>
      <c r="G945" s="39">
        <f t="shared" si="11"/>
        <v>0</v>
      </c>
      <c r="H945" s="40">
        <v>0</v>
      </c>
      <c r="I945" s="50"/>
      <c r="J945"/>
      <c r="K945"/>
      <c r="L945"/>
      <c r="M945"/>
      <c r="N945"/>
      <c r="O945"/>
      <c r="P945"/>
      <c r="Q945"/>
      <c r="R945"/>
      <c r="S945"/>
      <c r="T945"/>
      <c r="U945"/>
      <c r="V945"/>
    </row>
    <row r="946" spans="1:22" ht="16.5" customHeight="1">
      <c r="A946" s="29" t="s">
        <v>722</v>
      </c>
      <c r="B946" s="30" t="s">
        <v>496</v>
      </c>
      <c r="C946" s="30" t="s">
        <v>761</v>
      </c>
      <c r="D946" s="3" t="s">
        <v>545</v>
      </c>
      <c r="E946" s="11" t="s">
        <v>548</v>
      </c>
      <c r="F946" s="40">
        <v>483700</v>
      </c>
      <c r="G946" s="39">
        <f t="shared" si="11"/>
        <v>7000</v>
      </c>
      <c r="H946" s="40">
        <v>490700</v>
      </c>
      <c r="I946" s="50"/>
      <c r="J946"/>
      <c r="K946"/>
      <c r="L946"/>
      <c r="M946"/>
      <c r="N946"/>
      <c r="O946"/>
      <c r="P946"/>
      <c r="Q946"/>
      <c r="R946"/>
      <c r="S946"/>
      <c r="T946"/>
      <c r="U946"/>
      <c r="V946"/>
    </row>
    <row r="947" spans="1:22" ht="16.5" customHeight="1" hidden="1">
      <c r="A947" s="3" t="s">
        <v>722</v>
      </c>
      <c r="B947" s="3" t="s">
        <v>623</v>
      </c>
      <c r="C947" s="2"/>
      <c r="D947" s="2"/>
      <c r="E947" s="5" t="s">
        <v>624</v>
      </c>
      <c r="F947" s="39">
        <f>F948+F950</f>
        <v>0</v>
      </c>
      <c r="G947" s="39">
        <f t="shared" si="11"/>
        <v>0</v>
      </c>
      <c r="H947" s="39">
        <f>H948+H950</f>
        <v>0</v>
      </c>
      <c r="I947" s="49"/>
      <c r="J947"/>
      <c r="K947"/>
      <c r="L947"/>
      <c r="M947"/>
      <c r="N947"/>
      <c r="O947"/>
      <c r="P947"/>
      <c r="Q947"/>
      <c r="R947"/>
      <c r="S947"/>
      <c r="T947"/>
      <c r="U947"/>
      <c r="V947"/>
    </row>
    <row r="948" spans="1:22" ht="36.75" customHeight="1" hidden="1">
      <c r="A948" s="3" t="s">
        <v>722</v>
      </c>
      <c r="B948" s="3" t="s">
        <v>623</v>
      </c>
      <c r="C948" s="3" t="s">
        <v>726</v>
      </c>
      <c r="D948" s="2"/>
      <c r="E948" s="5" t="s">
        <v>727</v>
      </c>
      <c r="F948" s="39">
        <f>F949</f>
        <v>0</v>
      </c>
      <c r="G948" s="39">
        <f t="shared" si="11"/>
        <v>0</v>
      </c>
      <c r="H948" s="39">
        <f>H949</f>
        <v>0</v>
      </c>
      <c r="I948" s="49"/>
      <c r="J948"/>
      <c r="K948"/>
      <c r="L948"/>
      <c r="M948"/>
      <c r="N948"/>
      <c r="O948"/>
      <c r="P948"/>
      <c r="Q948"/>
      <c r="R948"/>
      <c r="S948"/>
      <c r="T948"/>
      <c r="U948"/>
      <c r="V948"/>
    </row>
    <row r="949" spans="1:22" ht="16.5" customHeight="1" hidden="1">
      <c r="A949" s="3" t="s">
        <v>722</v>
      </c>
      <c r="B949" s="3" t="s">
        <v>623</v>
      </c>
      <c r="C949" s="3" t="s">
        <v>726</v>
      </c>
      <c r="D949" s="3" t="s">
        <v>728</v>
      </c>
      <c r="E949" s="5" t="s">
        <v>729</v>
      </c>
      <c r="F949" s="40">
        <v>0</v>
      </c>
      <c r="G949" s="39">
        <f t="shared" si="11"/>
        <v>0</v>
      </c>
      <c r="H949" s="40">
        <v>0</v>
      </c>
      <c r="I949" s="50"/>
      <c r="J949"/>
      <c r="K949"/>
      <c r="L949"/>
      <c r="M949"/>
      <c r="N949"/>
      <c r="O949"/>
      <c r="P949"/>
      <c r="Q949"/>
      <c r="R949"/>
      <c r="S949"/>
      <c r="T949"/>
      <c r="U949"/>
      <c r="V949"/>
    </row>
    <row r="950" spans="1:22" ht="35.25" customHeight="1" hidden="1">
      <c r="A950" s="3" t="s">
        <v>722</v>
      </c>
      <c r="B950" s="3" t="s">
        <v>623</v>
      </c>
      <c r="C950" s="3" t="s">
        <v>197</v>
      </c>
      <c r="D950" s="2"/>
      <c r="E950" s="5" t="s">
        <v>207</v>
      </c>
      <c r="F950" s="40">
        <f>F951</f>
        <v>0</v>
      </c>
      <c r="G950" s="39">
        <f t="shared" si="11"/>
        <v>0</v>
      </c>
      <c r="H950" s="40">
        <f>H951</f>
        <v>0</v>
      </c>
      <c r="I950" s="50"/>
      <c r="J950"/>
      <c r="K950"/>
      <c r="L950"/>
      <c r="M950"/>
      <c r="N950"/>
      <c r="O950"/>
      <c r="P950"/>
      <c r="Q950"/>
      <c r="R950"/>
      <c r="S950"/>
      <c r="T950"/>
      <c r="U950"/>
      <c r="V950"/>
    </row>
    <row r="951" spans="1:22" ht="16.5" customHeight="1" hidden="1">
      <c r="A951" s="3" t="s">
        <v>722</v>
      </c>
      <c r="B951" s="3" t="s">
        <v>623</v>
      </c>
      <c r="C951" s="3" t="s">
        <v>197</v>
      </c>
      <c r="D951" s="3" t="s">
        <v>728</v>
      </c>
      <c r="E951" s="5" t="s">
        <v>729</v>
      </c>
      <c r="F951" s="40">
        <v>0</v>
      </c>
      <c r="G951" s="39">
        <f t="shared" si="11"/>
        <v>0</v>
      </c>
      <c r="H951" s="40">
        <v>0</v>
      </c>
      <c r="I951" s="50"/>
      <c r="J951"/>
      <c r="K951"/>
      <c r="L951"/>
      <c r="M951"/>
      <c r="N951"/>
      <c r="O951"/>
      <c r="P951"/>
      <c r="Q951"/>
      <c r="R951"/>
      <c r="S951"/>
      <c r="T951"/>
      <c r="U951"/>
      <c r="V951"/>
    </row>
    <row r="952" spans="1:22" ht="16.5" customHeight="1">
      <c r="A952" s="3" t="s">
        <v>722</v>
      </c>
      <c r="B952" s="3" t="s">
        <v>730</v>
      </c>
      <c r="C952" s="2"/>
      <c r="D952" s="2"/>
      <c r="E952" s="5" t="s">
        <v>731</v>
      </c>
      <c r="F952" s="39">
        <f>F953+F955+F957+F959+F965+F967+F972+F961+F986+F963+F969+F975</f>
        <v>1000000</v>
      </c>
      <c r="G952" s="39">
        <f t="shared" si="11"/>
        <v>-124400</v>
      </c>
      <c r="H952" s="39">
        <f>H953+H955+H957+H959+H965+H967+H972+H961+H986+H963+H969+H975</f>
        <v>875600</v>
      </c>
      <c r="I952" s="49"/>
      <c r="J952"/>
      <c r="K952"/>
      <c r="L952"/>
      <c r="M952"/>
      <c r="N952"/>
      <c r="O952"/>
      <c r="P952"/>
      <c r="Q952"/>
      <c r="R952"/>
      <c r="S952"/>
      <c r="T952"/>
      <c r="U952"/>
      <c r="V952"/>
    </row>
    <row r="953" spans="1:22" ht="35.25" customHeight="1" hidden="1">
      <c r="A953" s="3" t="s">
        <v>722</v>
      </c>
      <c r="B953" s="3" t="s">
        <v>730</v>
      </c>
      <c r="C953" s="3" t="s">
        <v>732</v>
      </c>
      <c r="D953" s="2"/>
      <c r="E953" s="5" t="s">
        <v>733</v>
      </c>
      <c r="F953" s="39">
        <f>F954</f>
        <v>0</v>
      </c>
      <c r="G953" s="39">
        <f t="shared" si="11"/>
        <v>0</v>
      </c>
      <c r="H953" s="39">
        <f>H954</f>
        <v>0</v>
      </c>
      <c r="I953" s="49"/>
      <c r="J953"/>
      <c r="K953"/>
      <c r="L953"/>
      <c r="M953"/>
      <c r="N953"/>
      <c r="O953"/>
      <c r="P953"/>
      <c r="Q953"/>
      <c r="R953"/>
      <c r="S953"/>
      <c r="T953"/>
      <c r="U953"/>
      <c r="V953"/>
    </row>
    <row r="954" spans="1:22" ht="18" customHeight="1" hidden="1">
      <c r="A954" s="3" t="s">
        <v>722</v>
      </c>
      <c r="B954" s="3" t="s">
        <v>730</v>
      </c>
      <c r="C954" s="3" t="s">
        <v>732</v>
      </c>
      <c r="D954" s="3" t="s">
        <v>728</v>
      </c>
      <c r="E954" s="5" t="s">
        <v>729</v>
      </c>
      <c r="F954" s="40">
        <v>0</v>
      </c>
      <c r="G954" s="39">
        <f t="shared" si="11"/>
        <v>0</v>
      </c>
      <c r="H954" s="40">
        <v>0</v>
      </c>
      <c r="I954" s="50"/>
      <c r="J954"/>
      <c r="K954"/>
      <c r="L954"/>
      <c r="M954"/>
      <c r="N954"/>
      <c r="O954"/>
      <c r="P954"/>
      <c r="Q954"/>
      <c r="R954"/>
      <c r="S954"/>
      <c r="T954"/>
      <c r="U954"/>
      <c r="V954"/>
    </row>
    <row r="955" spans="1:22" ht="45" customHeight="1" hidden="1">
      <c r="A955" s="3" t="s">
        <v>722</v>
      </c>
      <c r="B955" s="3" t="s">
        <v>730</v>
      </c>
      <c r="C955" s="3" t="s">
        <v>734</v>
      </c>
      <c r="D955" s="2"/>
      <c r="E955" s="5" t="s">
        <v>735</v>
      </c>
      <c r="F955" s="41">
        <f>F956</f>
        <v>0</v>
      </c>
      <c r="G955" s="39">
        <f t="shared" si="11"/>
        <v>0</v>
      </c>
      <c r="H955" s="41">
        <f>H956</f>
        <v>0</v>
      </c>
      <c r="I955" s="51"/>
      <c r="J955"/>
      <c r="K955"/>
      <c r="L955"/>
      <c r="M955"/>
      <c r="N955"/>
      <c r="O955"/>
      <c r="P955"/>
      <c r="Q955"/>
      <c r="R955"/>
      <c r="S955"/>
      <c r="T955"/>
      <c r="U955"/>
      <c r="V955"/>
    </row>
    <row r="956" spans="1:22" ht="16.5" customHeight="1" hidden="1">
      <c r="A956" s="3" t="s">
        <v>722</v>
      </c>
      <c r="B956" s="3" t="s">
        <v>730</v>
      </c>
      <c r="C956" s="3" t="s">
        <v>734</v>
      </c>
      <c r="D956" s="3" t="s">
        <v>728</v>
      </c>
      <c r="E956" s="5" t="s">
        <v>729</v>
      </c>
      <c r="F956" s="40">
        <v>0</v>
      </c>
      <c r="G956" s="39">
        <f t="shared" si="11"/>
        <v>0</v>
      </c>
      <c r="H956" s="40">
        <v>0</v>
      </c>
      <c r="I956" s="50"/>
      <c r="J956"/>
      <c r="K956"/>
      <c r="L956"/>
      <c r="M956"/>
      <c r="N956"/>
      <c r="O956"/>
      <c r="P956"/>
      <c r="Q956"/>
      <c r="R956"/>
      <c r="S956"/>
      <c r="T956"/>
      <c r="U956"/>
      <c r="V956"/>
    </row>
    <row r="957" spans="1:22" ht="26.25" customHeight="1" hidden="1">
      <c r="A957" s="3" t="s">
        <v>722</v>
      </c>
      <c r="B957" s="3" t="s">
        <v>730</v>
      </c>
      <c r="C957" s="3" t="s">
        <v>736</v>
      </c>
      <c r="D957" s="2"/>
      <c r="E957" s="5" t="s">
        <v>279</v>
      </c>
      <c r="F957" s="41">
        <f>F958</f>
        <v>0</v>
      </c>
      <c r="G957" s="39">
        <f t="shared" si="11"/>
        <v>0</v>
      </c>
      <c r="H957" s="41">
        <f>H958</f>
        <v>0</v>
      </c>
      <c r="I957" s="51"/>
      <c r="J957"/>
      <c r="K957"/>
      <c r="L957"/>
      <c r="M957"/>
      <c r="N957"/>
      <c r="O957"/>
      <c r="P957"/>
      <c r="Q957"/>
      <c r="R957"/>
      <c r="S957"/>
      <c r="T957"/>
      <c r="U957"/>
      <c r="V957"/>
    </row>
    <row r="958" spans="1:22" ht="16.5" customHeight="1" hidden="1">
      <c r="A958" s="3" t="s">
        <v>722</v>
      </c>
      <c r="B958" s="3" t="s">
        <v>730</v>
      </c>
      <c r="C958" s="3" t="s">
        <v>736</v>
      </c>
      <c r="D958" s="3" t="s">
        <v>728</v>
      </c>
      <c r="E958" s="5" t="s">
        <v>729</v>
      </c>
      <c r="F958" s="40"/>
      <c r="G958" s="39">
        <f t="shared" si="11"/>
        <v>0</v>
      </c>
      <c r="H958" s="40"/>
      <c r="I958" s="50"/>
      <c r="J958"/>
      <c r="K958"/>
      <c r="L958"/>
      <c r="M958"/>
      <c r="N958"/>
      <c r="O958"/>
      <c r="P958"/>
      <c r="Q958"/>
      <c r="R958"/>
      <c r="S958"/>
      <c r="T958"/>
      <c r="U958"/>
      <c r="V958"/>
    </row>
    <row r="959" spans="1:22" ht="27" customHeight="1" hidden="1">
      <c r="A959" s="3" t="s">
        <v>722</v>
      </c>
      <c r="B959" s="3" t="s">
        <v>730</v>
      </c>
      <c r="C959" s="3" t="s">
        <v>208</v>
      </c>
      <c r="D959" s="3"/>
      <c r="E959" s="5" t="s">
        <v>280</v>
      </c>
      <c r="F959" s="40">
        <f>F960</f>
        <v>0</v>
      </c>
      <c r="G959" s="39">
        <f t="shared" si="11"/>
        <v>0</v>
      </c>
      <c r="H959" s="40">
        <f>H960</f>
        <v>0</v>
      </c>
      <c r="I959" s="50"/>
      <c r="J959"/>
      <c r="K959"/>
      <c r="L959"/>
      <c r="M959"/>
      <c r="N959"/>
      <c r="O959"/>
      <c r="P959"/>
      <c r="Q959"/>
      <c r="R959"/>
      <c r="S959"/>
      <c r="T959"/>
      <c r="U959"/>
      <c r="V959"/>
    </row>
    <row r="960" spans="1:22" ht="16.5" customHeight="1" hidden="1">
      <c r="A960" s="3" t="s">
        <v>722</v>
      </c>
      <c r="B960" s="3" t="s">
        <v>730</v>
      </c>
      <c r="C960" s="3" t="s">
        <v>208</v>
      </c>
      <c r="D960" s="3" t="s">
        <v>728</v>
      </c>
      <c r="E960" s="5" t="s">
        <v>729</v>
      </c>
      <c r="F960" s="40"/>
      <c r="G960" s="39">
        <f t="shared" si="11"/>
        <v>0</v>
      </c>
      <c r="H960" s="40"/>
      <c r="I960" s="50"/>
      <c r="J960"/>
      <c r="K960"/>
      <c r="L960"/>
      <c r="M960"/>
      <c r="N960"/>
      <c r="O960"/>
      <c r="P960"/>
      <c r="Q960"/>
      <c r="R960"/>
      <c r="S960"/>
      <c r="T960"/>
      <c r="U960"/>
      <c r="V960"/>
    </row>
    <row r="961" spans="1:22" ht="27" customHeight="1" hidden="1">
      <c r="A961" s="3" t="s">
        <v>722</v>
      </c>
      <c r="B961" s="3" t="s">
        <v>730</v>
      </c>
      <c r="C961" s="3" t="s">
        <v>317</v>
      </c>
      <c r="D961" s="3"/>
      <c r="E961" s="31" t="s">
        <v>333</v>
      </c>
      <c r="F961" s="40">
        <f>F962</f>
        <v>0</v>
      </c>
      <c r="G961" s="39">
        <f t="shared" si="11"/>
        <v>0</v>
      </c>
      <c r="H961" s="40">
        <f>H962</f>
        <v>0</v>
      </c>
      <c r="I961" s="50"/>
      <c r="J961"/>
      <c r="K961"/>
      <c r="L961"/>
      <c r="M961"/>
      <c r="N961"/>
      <c r="O961"/>
      <c r="P961"/>
      <c r="Q961"/>
      <c r="R961"/>
      <c r="S961"/>
      <c r="T961"/>
      <c r="U961"/>
      <c r="V961"/>
    </row>
    <row r="962" spans="1:22" ht="16.5" customHeight="1" hidden="1">
      <c r="A962" s="3" t="s">
        <v>722</v>
      </c>
      <c r="B962" s="3" t="s">
        <v>730</v>
      </c>
      <c r="C962" s="3" t="s">
        <v>317</v>
      </c>
      <c r="D962" s="3" t="s">
        <v>728</v>
      </c>
      <c r="E962" s="31" t="s">
        <v>729</v>
      </c>
      <c r="F962" s="40"/>
      <c r="G962" s="39">
        <f t="shared" si="11"/>
        <v>0</v>
      </c>
      <c r="H962" s="40"/>
      <c r="I962" s="50"/>
      <c r="J962"/>
      <c r="K962"/>
      <c r="L962"/>
      <c r="M962"/>
      <c r="N962"/>
      <c r="O962"/>
      <c r="P962"/>
      <c r="Q962"/>
      <c r="R962"/>
      <c r="S962"/>
      <c r="T962"/>
      <c r="U962"/>
      <c r="V962"/>
    </row>
    <row r="963" spans="1:22" ht="33.75" customHeight="1" hidden="1">
      <c r="A963" s="3" t="s">
        <v>722</v>
      </c>
      <c r="B963" s="3" t="s">
        <v>730</v>
      </c>
      <c r="C963" s="3" t="s">
        <v>357</v>
      </c>
      <c r="D963" s="3"/>
      <c r="E963" s="31" t="s">
        <v>398</v>
      </c>
      <c r="F963" s="40">
        <f>F964</f>
        <v>0</v>
      </c>
      <c r="G963" s="39">
        <f t="shared" si="11"/>
        <v>0</v>
      </c>
      <c r="H963" s="40">
        <f>H964</f>
        <v>0</v>
      </c>
      <c r="I963" s="50"/>
      <c r="J963"/>
      <c r="K963"/>
      <c r="L963"/>
      <c r="M963"/>
      <c r="N963"/>
      <c r="O963"/>
      <c r="P963"/>
      <c r="Q963"/>
      <c r="R963"/>
      <c r="S963"/>
      <c r="T963"/>
      <c r="U963"/>
      <c r="V963"/>
    </row>
    <row r="964" spans="1:22" ht="16.5" customHeight="1" hidden="1">
      <c r="A964" s="3" t="s">
        <v>722</v>
      </c>
      <c r="B964" s="3" t="s">
        <v>730</v>
      </c>
      <c r="C964" s="3" t="s">
        <v>357</v>
      </c>
      <c r="D964" s="3" t="s">
        <v>728</v>
      </c>
      <c r="E964" s="31" t="s">
        <v>729</v>
      </c>
      <c r="F964" s="40"/>
      <c r="G964" s="39">
        <f t="shared" si="11"/>
        <v>0</v>
      </c>
      <c r="H964" s="40"/>
      <c r="I964" s="50"/>
      <c r="J964"/>
      <c r="K964"/>
      <c r="L964"/>
      <c r="M964"/>
      <c r="N964"/>
      <c r="O964"/>
      <c r="P964"/>
      <c r="Q964"/>
      <c r="R964"/>
      <c r="S964"/>
      <c r="T964"/>
      <c r="U964"/>
      <c r="V964"/>
    </row>
    <row r="965" spans="1:22" ht="33" customHeight="1" hidden="1">
      <c r="A965" s="3" t="s">
        <v>722</v>
      </c>
      <c r="B965" s="3" t="s">
        <v>730</v>
      </c>
      <c r="C965" s="3" t="s">
        <v>209</v>
      </c>
      <c r="D965" s="3"/>
      <c r="E965" s="5" t="s">
        <v>281</v>
      </c>
      <c r="F965" s="40">
        <f>F966</f>
        <v>0</v>
      </c>
      <c r="G965" s="39">
        <f t="shared" si="11"/>
        <v>0</v>
      </c>
      <c r="H965" s="40">
        <f>H966</f>
        <v>0</v>
      </c>
      <c r="I965" s="50"/>
      <c r="J965"/>
      <c r="K965"/>
      <c r="L965"/>
      <c r="M965"/>
      <c r="N965"/>
      <c r="O965"/>
      <c r="P965"/>
      <c r="Q965"/>
      <c r="R965"/>
      <c r="S965"/>
      <c r="T965"/>
      <c r="U965"/>
      <c r="V965"/>
    </row>
    <row r="966" spans="1:22" ht="16.5" customHeight="1" hidden="1">
      <c r="A966" s="3" t="s">
        <v>722</v>
      </c>
      <c r="B966" s="3" t="s">
        <v>730</v>
      </c>
      <c r="C966" s="3" t="s">
        <v>209</v>
      </c>
      <c r="D966" s="3" t="s">
        <v>728</v>
      </c>
      <c r="E966" s="5" t="s">
        <v>729</v>
      </c>
      <c r="F966" s="40"/>
      <c r="G966" s="39">
        <f t="shared" si="11"/>
        <v>0</v>
      </c>
      <c r="H966" s="40"/>
      <c r="I966" s="50"/>
      <c r="J966"/>
      <c r="K966"/>
      <c r="L966"/>
      <c r="M966"/>
      <c r="N966"/>
      <c r="O966"/>
      <c r="P966"/>
      <c r="Q966"/>
      <c r="R966"/>
      <c r="S966"/>
      <c r="T966"/>
      <c r="U966"/>
      <c r="V966"/>
    </row>
    <row r="967" spans="1:22" ht="25.5" customHeight="1" hidden="1">
      <c r="A967" s="3" t="s">
        <v>722</v>
      </c>
      <c r="B967" s="3" t="s">
        <v>730</v>
      </c>
      <c r="C967" s="3" t="s">
        <v>409</v>
      </c>
      <c r="D967" s="3"/>
      <c r="E967" s="31" t="s">
        <v>420</v>
      </c>
      <c r="F967" s="40">
        <f>F968</f>
        <v>0</v>
      </c>
      <c r="G967" s="39">
        <f t="shared" si="11"/>
        <v>0</v>
      </c>
      <c r="H967" s="40">
        <f>H968</f>
        <v>0</v>
      </c>
      <c r="I967" s="50"/>
      <c r="J967"/>
      <c r="K967"/>
      <c r="L967"/>
      <c r="M967"/>
      <c r="N967"/>
      <c r="O967"/>
      <c r="P967"/>
      <c r="Q967"/>
      <c r="R967"/>
      <c r="S967"/>
      <c r="T967"/>
      <c r="U967"/>
      <c r="V967"/>
    </row>
    <row r="968" spans="1:22" ht="16.5" customHeight="1" hidden="1">
      <c r="A968" s="3" t="s">
        <v>722</v>
      </c>
      <c r="B968" s="3" t="s">
        <v>730</v>
      </c>
      <c r="C968" s="3" t="s">
        <v>409</v>
      </c>
      <c r="D968" s="3" t="s">
        <v>728</v>
      </c>
      <c r="E968" s="31" t="s">
        <v>729</v>
      </c>
      <c r="F968" s="40"/>
      <c r="G968" s="39">
        <f t="shared" si="11"/>
        <v>0</v>
      </c>
      <c r="H968" s="40"/>
      <c r="I968" s="50"/>
      <c r="J968"/>
      <c r="K968"/>
      <c r="L968"/>
      <c r="M968"/>
      <c r="N968"/>
      <c r="O968"/>
      <c r="P968"/>
      <c r="Q968"/>
      <c r="R968"/>
      <c r="S968"/>
      <c r="T968"/>
      <c r="U968"/>
      <c r="V968"/>
    </row>
    <row r="969" spans="1:22" ht="28.5" customHeight="1">
      <c r="A969" s="3" t="s">
        <v>722</v>
      </c>
      <c r="B969" s="3" t="s">
        <v>730</v>
      </c>
      <c r="C969" s="3" t="s">
        <v>201</v>
      </c>
      <c r="D969" s="3"/>
      <c r="E969" s="75" t="s">
        <v>498</v>
      </c>
      <c r="F969" s="40">
        <f>F970+F971</f>
        <v>500000</v>
      </c>
      <c r="G969" s="39">
        <f t="shared" si="11"/>
        <v>-74400</v>
      </c>
      <c r="H969" s="40">
        <f>H970+H971</f>
        <v>425600</v>
      </c>
      <c r="I969" s="50"/>
      <c r="J969"/>
      <c r="K969"/>
      <c r="L969"/>
      <c r="M969"/>
      <c r="N969"/>
      <c r="O969"/>
      <c r="P969"/>
      <c r="Q969"/>
      <c r="R969"/>
      <c r="S969"/>
      <c r="T969"/>
      <c r="U969"/>
      <c r="V969"/>
    </row>
    <row r="970" spans="1:22" ht="16.5" customHeight="1" hidden="1">
      <c r="A970" s="3" t="s">
        <v>722</v>
      </c>
      <c r="B970" s="3" t="s">
        <v>730</v>
      </c>
      <c r="C970" s="3" t="s">
        <v>201</v>
      </c>
      <c r="D970" s="3" t="s">
        <v>728</v>
      </c>
      <c r="E970" s="5" t="s">
        <v>587</v>
      </c>
      <c r="F970" s="40">
        <v>0</v>
      </c>
      <c r="G970" s="39">
        <f t="shared" si="11"/>
        <v>0</v>
      </c>
      <c r="H970" s="40">
        <v>0</v>
      </c>
      <c r="I970" s="50"/>
      <c r="J970"/>
      <c r="K970"/>
      <c r="L970"/>
      <c r="M970"/>
      <c r="N970"/>
      <c r="O970"/>
      <c r="P970"/>
      <c r="Q970"/>
      <c r="R970"/>
      <c r="S970"/>
      <c r="T970"/>
      <c r="U970"/>
      <c r="V970"/>
    </row>
    <row r="971" spans="1:22" ht="25.5" customHeight="1">
      <c r="A971" s="3" t="s">
        <v>722</v>
      </c>
      <c r="B971" s="3" t="s">
        <v>730</v>
      </c>
      <c r="C971" s="3" t="s">
        <v>201</v>
      </c>
      <c r="D971" s="3" t="s">
        <v>525</v>
      </c>
      <c r="E971" s="11" t="s">
        <v>537</v>
      </c>
      <c r="F971" s="40">
        <v>500000</v>
      </c>
      <c r="G971" s="39">
        <f t="shared" si="11"/>
        <v>-74400</v>
      </c>
      <c r="H971" s="40">
        <f>700000-274400</f>
        <v>425600</v>
      </c>
      <c r="I971" s="50"/>
      <c r="J971"/>
      <c r="K971"/>
      <c r="L971"/>
      <c r="M971"/>
      <c r="N971"/>
      <c r="O971"/>
      <c r="P971"/>
      <c r="Q971"/>
      <c r="R971"/>
      <c r="S971"/>
      <c r="T971"/>
      <c r="U971"/>
      <c r="V971"/>
    </row>
    <row r="972" spans="1:22" ht="33.75" customHeight="1">
      <c r="A972" s="3" t="s">
        <v>722</v>
      </c>
      <c r="B972" s="3" t="s">
        <v>730</v>
      </c>
      <c r="C972" s="3" t="s">
        <v>210</v>
      </c>
      <c r="D972" s="3"/>
      <c r="E972" s="11" t="s">
        <v>282</v>
      </c>
      <c r="F972" s="40">
        <f>F973+F974</f>
        <v>500000</v>
      </c>
      <c r="G972" s="39">
        <f t="shared" si="11"/>
        <v>-50000</v>
      </c>
      <c r="H972" s="40">
        <f>H973+H974</f>
        <v>450000</v>
      </c>
      <c r="I972" s="49"/>
      <c r="J972"/>
      <c r="K972"/>
      <c r="L972"/>
      <c r="M972"/>
      <c r="N972"/>
      <c r="O972"/>
      <c r="P972"/>
      <c r="Q972"/>
      <c r="R972"/>
      <c r="S972"/>
      <c r="T972"/>
      <c r="U972"/>
      <c r="V972"/>
    </row>
    <row r="973" spans="1:22" ht="16.5" customHeight="1" hidden="1">
      <c r="A973" s="3" t="s">
        <v>722</v>
      </c>
      <c r="B973" s="3" t="s">
        <v>730</v>
      </c>
      <c r="C973" s="3" t="s">
        <v>210</v>
      </c>
      <c r="D973" s="3" t="s">
        <v>728</v>
      </c>
      <c r="E973" s="11" t="s">
        <v>587</v>
      </c>
      <c r="F973" s="40">
        <v>0</v>
      </c>
      <c r="G973" s="39">
        <f t="shared" si="11"/>
        <v>0</v>
      </c>
      <c r="H973" s="40">
        <v>0</v>
      </c>
      <c r="I973" s="49"/>
      <c r="J973"/>
      <c r="K973"/>
      <c r="L973"/>
      <c r="M973"/>
      <c r="N973"/>
      <c r="O973"/>
      <c r="P973"/>
      <c r="Q973"/>
      <c r="R973"/>
      <c r="S973"/>
      <c r="T973"/>
      <c r="U973"/>
      <c r="V973"/>
    </row>
    <row r="974" spans="1:22" ht="27" customHeight="1">
      <c r="A974" s="3" t="s">
        <v>722</v>
      </c>
      <c r="B974" s="3" t="s">
        <v>730</v>
      </c>
      <c r="C974" s="3" t="s">
        <v>210</v>
      </c>
      <c r="D974" s="3" t="s">
        <v>525</v>
      </c>
      <c r="E974" s="68" t="s">
        <v>537</v>
      </c>
      <c r="F974" s="40">
        <v>500000</v>
      </c>
      <c r="G974" s="39">
        <f t="shared" si="11"/>
        <v>-50000</v>
      </c>
      <c r="H974" s="40">
        <v>450000</v>
      </c>
      <c r="I974" s="49"/>
      <c r="J974"/>
      <c r="K974"/>
      <c r="L974"/>
      <c r="M974"/>
      <c r="N974"/>
      <c r="O974"/>
      <c r="P974"/>
      <c r="Q974"/>
      <c r="R974"/>
      <c r="S974"/>
      <c r="T974"/>
      <c r="U974"/>
      <c r="V974"/>
    </row>
    <row r="975" spans="1:22" ht="27.75" customHeight="1" hidden="1">
      <c r="A975" s="3" t="s">
        <v>722</v>
      </c>
      <c r="B975" s="3" t="s">
        <v>730</v>
      </c>
      <c r="C975" s="3" t="s">
        <v>432</v>
      </c>
      <c r="D975" s="3"/>
      <c r="E975" s="58" t="s">
        <v>480</v>
      </c>
      <c r="F975" s="40">
        <f>F976</f>
        <v>0</v>
      </c>
      <c r="G975" s="39">
        <f t="shared" si="11"/>
        <v>0</v>
      </c>
      <c r="H975" s="40">
        <f>H976</f>
        <v>0</v>
      </c>
      <c r="I975" s="49"/>
      <c r="J975"/>
      <c r="K975"/>
      <c r="L975"/>
      <c r="M975"/>
      <c r="N975"/>
      <c r="O975"/>
      <c r="P975"/>
      <c r="Q975"/>
      <c r="R975"/>
      <c r="S975"/>
      <c r="T975"/>
      <c r="U975"/>
      <c r="V975"/>
    </row>
    <row r="976" spans="1:22" ht="16.5" customHeight="1" hidden="1">
      <c r="A976" s="3" t="s">
        <v>722</v>
      </c>
      <c r="B976" s="3" t="s">
        <v>730</v>
      </c>
      <c r="C976" s="3" t="s">
        <v>432</v>
      </c>
      <c r="D976" s="3" t="s">
        <v>728</v>
      </c>
      <c r="E976" s="5" t="s">
        <v>587</v>
      </c>
      <c r="F976" s="40">
        <v>0</v>
      </c>
      <c r="G976" s="39">
        <f t="shared" si="11"/>
        <v>0</v>
      </c>
      <c r="H976" s="40">
        <v>0</v>
      </c>
      <c r="I976" s="49"/>
      <c r="J976"/>
      <c r="K976"/>
      <c r="L976"/>
      <c r="M976"/>
      <c r="N976"/>
      <c r="O976"/>
      <c r="P976"/>
      <c r="Q976"/>
      <c r="R976"/>
      <c r="S976"/>
      <c r="T976"/>
      <c r="U976"/>
      <c r="V976"/>
    </row>
    <row r="977" spans="1:22" ht="16.5" customHeight="1" hidden="1">
      <c r="A977" s="3" t="s">
        <v>722</v>
      </c>
      <c r="B977" s="3" t="s">
        <v>737</v>
      </c>
      <c r="C977" s="2"/>
      <c r="D977" s="2"/>
      <c r="E977" s="5" t="s">
        <v>738</v>
      </c>
      <c r="F977" s="39">
        <f>F978</f>
        <v>0</v>
      </c>
      <c r="G977" s="39">
        <f t="shared" si="11"/>
        <v>0</v>
      </c>
      <c r="H977" s="39">
        <f>H978</f>
        <v>0</v>
      </c>
      <c r="I977" s="50"/>
      <c r="J977"/>
      <c r="K977"/>
      <c r="L977"/>
      <c r="M977"/>
      <c r="N977"/>
      <c r="O977"/>
      <c r="P977"/>
      <c r="Q977"/>
      <c r="R977"/>
      <c r="S977"/>
      <c r="T977"/>
      <c r="U977"/>
      <c r="V977"/>
    </row>
    <row r="978" spans="1:22" ht="30" customHeight="1" hidden="1">
      <c r="A978" s="3" t="s">
        <v>722</v>
      </c>
      <c r="B978" s="3" t="s">
        <v>737</v>
      </c>
      <c r="C978" s="3" t="s">
        <v>739</v>
      </c>
      <c r="D978" s="2"/>
      <c r="E978" s="5" t="s">
        <v>740</v>
      </c>
      <c r="F978" s="39">
        <f>F979</f>
        <v>0</v>
      </c>
      <c r="G978" s="39">
        <f t="shared" si="11"/>
        <v>0</v>
      </c>
      <c r="H978" s="39">
        <f>H979</f>
        <v>0</v>
      </c>
      <c r="I978" s="50"/>
      <c r="J978"/>
      <c r="K978"/>
      <c r="L978"/>
      <c r="M978"/>
      <c r="N978"/>
      <c r="O978"/>
      <c r="P978"/>
      <c r="Q978"/>
      <c r="R978"/>
      <c r="S978"/>
      <c r="T978"/>
      <c r="U978"/>
      <c r="V978"/>
    </row>
    <row r="979" spans="1:22" ht="16.5" customHeight="1" hidden="1">
      <c r="A979" s="3" t="s">
        <v>722</v>
      </c>
      <c r="B979" s="3" t="s">
        <v>737</v>
      </c>
      <c r="C979" s="3" t="s">
        <v>739</v>
      </c>
      <c r="D979" s="3" t="s">
        <v>568</v>
      </c>
      <c r="E979" s="5" t="s">
        <v>569</v>
      </c>
      <c r="F979" s="40">
        <v>0</v>
      </c>
      <c r="G979" s="39">
        <f t="shared" si="11"/>
        <v>0</v>
      </c>
      <c r="H979" s="40">
        <v>0</v>
      </c>
      <c r="I979" s="50"/>
      <c r="J979"/>
      <c r="K979"/>
      <c r="L979"/>
      <c r="M979"/>
      <c r="N979"/>
      <c r="O979"/>
      <c r="P979"/>
      <c r="Q979"/>
      <c r="R979"/>
      <c r="S979"/>
      <c r="T979"/>
      <c r="U979"/>
      <c r="V979"/>
    </row>
    <row r="980" spans="1:22" ht="16.5" customHeight="1" hidden="1">
      <c r="A980" s="29" t="s">
        <v>722</v>
      </c>
      <c r="B980" s="30" t="s">
        <v>632</v>
      </c>
      <c r="C980" s="33"/>
      <c r="D980" s="2"/>
      <c r="E980" s="31" t="s">
        <v>633</v>
      </c>
      <c r="F980" s="40">
        <f>F981</f>
        <v>0</v>
      </c>
      <c r="G980" s="39">
        <f t="shared" si="11"/>
        <v>0</v>
      </c>
      <c r="H980" s="40">
        <f>H981</f>
        <v>0</v>
      </c>
      <c r="I980" s="50"/>
      <c r="J980"/>
      <c r="K980"/>
      <c r="L980"/>
      <c r="M980"/>
      <c r="N980"/>
      <c r="O980"/>
      <c r="P980"/>
      <c r="Q980"/>
      <c r="R980"/>
      <c r="S980"/>
      <c r="T980"/>
      <c r="U980"/>
      <c r="V980"/>
    </row>
    <row r="981" spans="1:22" ht="19.5" customHeight="1" hidden="1">
      <c r="A981" s="29" t="s">
        <v>722</v>
      </c>
      <c r="B981" s="30" t="s">
        <v>632</v>
      </c>
      <c r="C981" s="30" t="s">
        <v>157</v>
      </c>
      <c r="D981" s="2"/>
      <c r="E981" s="5" t="s">
        <v>193</v>
      </c>
      <c r="F981" s="40">
        <f>F982</f>
        <v>0</v>
      </c>
      <c r="G981" s="39">
        <f t="shared" si="11"/>
        <v>0</v>
      </c>
      <c r="H981" s="40">
        <f>H982</f>
        <v>0</v>
      </c>
      <c r="I981" s="50"/>
      <c r="J981"/>
      <c r="K981"/>
      <c r="L981"/>
      <c r="M981"/>
      <c r="N981"/>
      <c r="O981"/>
      <c r="P981"/>
      <c r="Q981"/>
      <c r="R981"/>
      <c r="S981"/>
      <c r="T981"/>
      <c r="U981"/>
      <c r="V981"/>
    </row>
    <row r="982" spans="1:22" ht="16.5" customHeight="1" hidden="1">
      <c r="A982" s="29" t="s">
        <v>722</v>
      </c>
      <c r="B982" s="30" t="s">
        <v>632</v>
      </c>
      <c r="C982" s="30" t="s">
        <v>157</v>
      </c>
      <c r="D982" s="3" t="s">
        <v>728</v>
      </c>
      <c r="E982" s="31" t="s">
        <v>729</v>
      </c>
      <c r="F982" s="40">
        <v>0</v>
      </c>
      <c r="G982" s="39">
        <f t="shared" si="11"/>
        <v>0</v>
      </c>
      <c r="H982" s="40">
        <v>0</v>
      </c>
      <c r="I982" s="50"/>
      <c r="J982"/>
      <c r="K982"/>
      <c r="L982"/>
      <c r="M982"/>
      <c r="N982"/>
      <c r="O982"/>
      <c r="P982"/>
      <c r="Q982"/>
      <c r="R982"/>
      <c r="S982"/>
      <c r="T982"/>
      <c r="U982"/>
      <c r="V982"/>
    </row>
    <row r="983" spans="1:22" ht="16.5" customHeight="1" hidden="1">
      <c r="A983" s="29" t="s">
        <v>722</v>
      </c>
      <c r="B983" s="30" t="s">
        <v>677</v>
      </c>
      <c r="C983" s="33"/>
      <c r="D983" s="2"/>
      <c r="E983" s="31" t="s">
        <v>678</v>
      </c>
      <c r="F983" s="40">
        <f>F984</f>
        <v>0</v>
      </c>
      <c r="G983" s="39">
        <f t="shared" si="11"/>
        <v>0</v>
      </c>
      <c r="H983" s="40">
        <f>H984</f>
        <v>0</v>
      </c>
      <c r="I983" s="50"/>
      <c r="J983"/>
      <c r="K983"/>
      <c r="L983"/>
      <c r="M983"/>
      <c r="N983"/>
      <c r="O983"/>
      <c r="P983"/>
      <c r="Q983"/>
      <c r="R983"/>
      <c r="S983"/>
      <c r="T983"/>
      <c r="U983"/>
      <c r="V983"/>
    </row>
    <row r="984" spans="1:22" ht="24" customHeight="1" hidden="1">
      <c r="A984" s="29" t="s">
        <v>722</v>
      </c>
      <c r="B984" s="30" t="s">
        <v>677</v>
      </c>
      <c r="C984" s="30" t="s">
        <v>158</v>
      </c>
      <c r="D984" s="2"/>
      <c r="E984" s="31" t="s">
        <v>194</v>
      </c>
      <c r="F984" s="40">
        <f>F985</f>
        <v>0</v>
      </c>
      <c r="G984" s="39">
        <f t="shared" si="11"/>
        <v>0</v>
      </c>
      <c r="H984" s="40">
        <f>H985</f>
        <v>0</v>
      </c>
      <c r="I984" s="50"/>
      <c r="J984"/>
      <c r="K984"/>
      <c r="L984"/>
      <c r="M984"/>
      <c r="N984"/>
      <c r="O984"/>
      <c r="P984"/>
      <c r="Q984"/>
      <c r="R984"/>
      <c r="S984"/>
      <c r="T984"/>
      <c r="U984"/>
      <c r="V984"/>
    </row>
    <row r="985" spans="1:22" ht="16.5" customHeight="1" hidden="1">
      <c r="A985" s="29" t="s">
        <v>722</v>
      </c>
      <c r="B985" s="30" t="s">
        <v>677</v>
      </c>
      <c r="C985" s="30" t="s">
        <v>158</v>
      </c>
      <c r="D985" s="3" t="s">
        <v>728</v>
      </c>
      <c r="E985" s="31" t="s">
        <v>729</v>
      </c>
      <c r="F985" s="40">
        <v>0</v>
      </c>
      <c r="G985" s="39">
        <f t="shared" si="11"/>
        <v>0</v>
      </c>
      <c r="H985" s="40">
        <v>0</v>
      </c>
      <c r="I985" s="50"/>
      <c r="J985"/>
      <c r="K985"/>
      <c r="L985"/>
      <c r="M985"/>
      <c r="N985"/>
      <c r="O985"/>
      <c r="P985"/>
      <c r="Q985"/>
      <c r="R985"/>
      <c r="S985"/>
      <c r="T985"/>
      <c r="U985"/>
      <c r="V985"/>
    </row>
    <row r="986" spans="1:22" ht="24.75" customHeight="1" hidden="1">
      <c r="A986" s="3" t="s">
        <v>722</v>
      </c>
      <c r="B986" s="3" t="s">
        <v>730</v>
      </c>
      <c r="C986" s="30" t="s">
        <v>318</v>
      </c>
      <c r="D986" s="3"/>
      <c r="E986" s="31" t="s">
        <v>334</v>
      </c>
      <c r="F986" s="40">
        <f>F987</f>
        <v>0</v>
      </c>
      <c r="G986" s="39">
        <f t="shared" si="11"/>
        <v>0</v>
      </c>
      <c r="H986" s="40">
        <f>H987</f>
        <v>0</v>
      </c>
      <c r="I986" s="49"/>
      <c r="J986"/>
      <c r="K986"/>
      <c r="L986"/>
      <c r="M986"/>
      <c r="N986"/>
      <c r="O986"/>
      <c r="P986"/>
      <c r="Q986"/>
      <c r="R986"/>
      <c r="S986"/>
      <c r="T986"/>
      <c r="U986"/>
      <c r="V986"/>
    </row>
    <row r="987" spans="1:22" ht="16.5" customHeight="1" hidden="1">
      <c r="A987" s="3" t="s">
        <v>722</v>
      </c>
      <c r="B987" s="3" t="s">
        <v>730</v>
      </c>
      <c r="C987" s="30" t="s">
        <v>318</v>
      </c>
      <c r="D987" s="3" t="s">
        <v>728</v>
      </c>
      <c r="E987" s="31" t="s">
        <v>729</v>
      </c>
      <c r="F987" s="40">
        <v>0</v>
      </c>
      <c r="G987" s="39">
        <f t="shared" si="11"/>
        <v>0</v>
      </c>
      <c r="H987" s="40">
        <v>0</v>
      </c>
      <c r="I987" s="49"/>
      <c r="J987"/>
      <c r="K987"/>
      <c r="L987"/>
      <c r="M987"/>
      <c r="N987"/>
      <c r="O987"/>
      <c r="P987"/>
      <c r="Q987"/>
      <c r="R987"/>
      <c r="S987"/>
      <c r="T987"/>
      <c r="U987"/>
      <c r="V987"/>
    </row>
    <row r="988" spans="1:22" ht="16.5" customHeight="1" hidden="1">
      <c r="A988" s="3" t="s">
        <v>722</v>
      </c>
      <c r="B988" s="3" t="s">
        <v>741</v>
      </c>
      <c r="C988" s="2"/>
      <c r="D988" s="2"/>
      <c r="E988" s="5" t="s">
        <v>742</v>
      </c>
      <c r="F988" s="39">
        <f aca="true" t="shared" si="12" ref="F988:H989">F989</f>
        <v>0</v>
      </c>
      <c r="G988" s="39">
        <f t="shared" si="11"/>
        <v>0</v>
      </c>
      <c r="H988" s="39">
        <f t="shared" si="12"/>
        <v>0</v>
      </c>
      <c r="I988" s="50"/>
      <c r="J988"/>
      <c r="K988"/>
      <c r="L988"/>
      <c r="M988"/>
      <c r="N988"/>
      <c r="O988"/>
      <c r="P988"/>
      <c r="Q988"/>
      <c r="R988"/>
      <c r="S988"/>
      <c r="T988"/>
      <c r="U988"/>
      <c r="V988"/>
    </row>
    <row r="989" spans="1:22" ht="26.25" customHeight="1" hidden="1">
      <c r="A989" s="3" t="s">
        <v>722</v>
      </c>
      <c r="B989" s="3" t="s">
        <v>741</v>
      </c>
      <c r="C989" s="3" t="s">
        <v>743</v>
      </c>
      <c r="D989" s="2"/>
      <c r="E989" s="5" t="s">
        <v>744</v>
      </c>
      <c r="F989" s="39">
        <f t="shared" si="12"/>
        <v>0</v>
      </c>
      <c r="G989" s="39">
        <f t="shared" si="11"/>
        <v>0</v>
      </c>
      <c r="H989" s="39">
        <f t="shared" si="12"/>
        <v>0</v>
      </c>
      <c r="I989" s="49"/>
      <c r="J989"/>
      <c r="K989"/>
      <c r="L989"/>
      <c r="M989"/>
      <c r="N989"/>
      <c r="O989"/>
      <c r="P989"/>
      <c r="Q989"/>
      <c r="R989"/>
      <c r="S989"/>
      <c r="T989"/>
      <c r="U989"/>
      <c r="V989"/>
    </row>
    <row r="990" spans="1:22" ht="16.5" customHeight="1" hidden="1">
      <c r="A990" s="3" t="s">
        <v>722</v>
      </c>
      <c r="B990" s="3" t="s">
        <v>741</v>
      </c>
      <c r="C990" s="3" t="s">
        <v>743</v>
      </c>
      <c r="D990" s="3" t="s">
        <v>728</v>
      </c>
      <c r="E990" s="5" t="s">
        <v>729</v>
      </c>
      <c r="F990" s="40">
        <v>0</v>
      </c>
      <c r="G990" s="39">
        <f t="shared" si="11"/>
        <v>0</v>
      </c>
      <c r="H990" s="40">
        <v>0</v>
      </c>
      <c r="I990" s="49"/>
      <c r="J990"/>
      <c r="K990"/>
      <c r="L990"/>
      <c r="M990"/>
      <c r="N990"/>
      <c r="O990"/>
      <c r="P990"/>
      <c r="Q990"/>
      <c r="R990"/>
      <c r="S990"/>
      <c r="T990"/>
      <c r="U990"/>
      <c r="V990"/>
    </row>
    <row r="991" spans="1:22" ht="16.5" customHeight="1" hidden="1">
      <c r="A991" s="3" t="s">
        <v>722</v>
      </c>
      <c r="B991" s="3" t="s">
        <v>652</v>
      </c>
      <c r="C991" s="3"/>
      <c r="D991" s="3"/>
      <c r="E991" s="5" t="s">
        <v>653</v>
      </c>
      <c r="F991" s="40">
        <f>F992</f>
        <v>0</v>
      </c>
      <c r="G991" s="39">
        <f t="shared" si="11"/>
        <v>0</v>
      </c>
      <c r="H991" s="40">
        <f>H992</f>
        <v>0</v>
      </c>
      <c r="I991" s="49"/>
      <c r="J991"/>
      <c r="K991"/>
      <c r="L991"/>
      <c r="M991"/>
      <c r="N991"/>
      <c r="O991"/>
      <c r="P991"/>
      <c r="Q991"/>
      <c r="R991"/>
      <c r="S991"/>
      <c r="T991"/>
      <c r="U991"/>
      <c r="V991"/>
    </row>
    <row r="992" spans="1:22" ht="46.5" customHeight="1" hidden="1">
      <c r="A992" s="3" t="s">
        <v>722</v>
      </c>
      <c r="B992" s="3" t="s">
        <v>652</v>
      </c>
      <c r="C992" s="3" t="s">
        <v>499</v>
      </c>
      <c r="D992" s="3"/>
      <c r="E992" s="5" t="s">
        <v>500</v>
      </c>
      <c r="F992" s="40">
        <f>F993</f>
        <v>0</v>
      </c>
      <c r="G992" s="39">
        <f t="shared" si="11"/>
        <v>0</v>
      </c>
      <c r="H992" s="40">
        <f>H993</f>
        <v>0</v>
      </c>
      <c r="I992" s="49"/>
      <c r="J992"/>
      <c r="K992"/>
      <c r="L992"/>
      <c r="M992"/>
      <c r="N992"/>
      <c r="O992"/>
      <c r="P992"/>
      <c r="Q992"/>
      <c r="R992"/>
      <c r="S992"/>
      <c r="T992"/>
      <c r="U992"/>
      <c r="V992"/>
    </row>
    <row r="993" spans="1:22" ht="23.25" customHeight="1" hidden="1">
      <c r="A993" s="3" t="s">
        <v>722</v>
      </c>
      <c r="B993" s="3" t="s">
        <v>652</v>
      </c>
      <c r="C993" s="3" t="s">
        <v>499</v>
      </c>
      <c r="D993" s="3" t="s">
        <v>442</v>
      </c>
      <c r="E993" s="5" t="s">
        <v>501</v>
      </c>
      <c r="F993" s="40"/>
      <c r="G993" s="39">
        <f t="shared" si="11"/>
        <v>0</v>
      </c>
      <c r="H993" s="40"/>
      <c r="I993" s="49"/>
      <c r="J993"/>
      <c r="K993"/>
      <c r="L993"/>
      <c r="M993"/>
      <c r="N993"/>
      <c r="O993"/>
      <c r="P993"/>
      <c r="Q993"/>
      <c r="R993"/>
      <c r="S993"/>
      <c r="T993"/>
      <c r="U993"/>
      <c r="V993"/>
    </row>
    <row r="994" spans="1:22" ht="16.5" customHeight="1" hidden="1">
      <c r="A994" s="3" t="s">
        <v>722</v>
      </c>
      <c r="B994" s="3" t="s">
        <v>660</v>
      </c>
      <c r="C994" s="3"/>
      <c r="D994" s="3"/>
      <c r="E994" s="5" t="s">
        <v>661</v>
      </c>
      <c r="F994" s="40">
        <f>F995</f>
        <v>0</v>
      </c>
      <c r="G994" s="39">
        <f t="shared" si="11"/>
        <v>0</v>
      </c>
      <c r="H994" s="40">
        <f>H995</f>
        <v>0</v>
      </c>
      <c r="I994" s="49"/>
      <c r="J994"/>
      <c r="K994"/>
      <c r="L994"/>
      <c r="M994"/>
      <c r="N994"/>
      <c r="O994"/>
      <c r="P994"/>
      <c r="Q994"/>
      <c r="R994"/>
      <c r="S994"/>
      <c r="T994"/>
      <c r="U994"/>
      <c r="V994"/>
    </row>
    <row r="995" spans="1:22" ht="44.25" customHeight="1" hidden="1">
      <c r="A995" s="3" t="s">
        <v>722</v>
      </c>
      <c r="B995" s="3" t="s">
        <v>660</v>
      </c>
      <c r="C995" s="3" t="s">
        <v>499</v>
      </c>
      <c r="D995" s="3"/>
      <c r="E995" s="5" t="s">
        <v>500</v>
      </c>
      <c r="F995" s="40">
        <f>F996</f>
        <v>0</v>
      </c>
      <c r="G995" s="39">
        <f t="shared" si="11"/>
        <v>0</v>
      </c>
      <c r="H995" s="40">
        <f>H996</f>
        <v>0</v>
      </c>
      <c r="I995" s="49"/>
      <c r="J995"/>
      <c r="K995"/>
      <c r="L995"/>
      <c r="M995"/>
      <c r="N995"/>
      <c r="O995"/>
      <c r="P995"/>
      <c r="Q995"/>
      <c r="R995"/>
      <c r="S995"/>
      <c r="T995"/>
      <c r="U995"/>
      <c r="V995"/>
    </row>
    <row r="996" spans="1:22" ht="27" customHeight="1" hidden="1">
      <c r="A996" s="3" t="s">
        <v>722</v>
      </c>
      <c r="B996" s="3" t="s">
        <v>660</v>
      </c>
      <c r="C996" s="3" t="s">
        <v>499</v>
      </c>
      <c r="D996" s="3" t="s">
        <v>442</v>
      </c>
      <c r="E996" s="5" t="s">
        <v>501</v>
      </c>
      <c r="F996" s="40"/>
      <c r="G996" s="39">
        <f t="shared" si="11"/>
        <v>0</v>
      </c>
      <c r="H996" s="40"/>
      <c r="I996" s="49"/>
      <c r="J996"/>
      <c r="K996"/>
      <c r="L996"/>
      <c r="M996"/>
      <c r="N996"/>
      <c r="O996"/>
      <c r="P996"/>
      <c r="Q996"/>
      <c r="R996"/>
      <c r="S996"/>
      <c r="T996"/>
      <c r="U996"/>
      <c r="V996"/>
    </row>
    <row r="997" spans="1:22" ht="16.5" customHeight="1" hidden="1">
      <c r="A997" s="3" t="s">
        <v>722</v>
      </c>
      <c r="B997" s="3" t="s">
        <v>668</v>
      </c>
      <c r="C997" s="3"/>
      <c r="D997" s="3"/>
      <c r="E997" s="5" t="s">
        <v>669</v>
      </c>
      <c r="F997" s="40">
        <f>F998</f>
        <v>0</v>
      </c>
      <c r="G997" s="39">
        <f t="shared" si="11"/>
        <v>0</v>
      </c>
      <c r="H997" s="40">
        <f>H998</f>
        <v>0</v>
      </c>
      <c r="I997" s="49"/>
      <c r="J997"/>
      <c r="K997"/>
      <c r="L997"/>
      <c r="M997"/>
      <c r="N997"/>
      <c r="O997"/>
      <c r="P997"/>
      <c r="Q997"/>
      <c r="R997"/>
      <c r="S997"/>
      <c r="T997"/>
      <c r="U997"/>
      <c r="V997"/>
    </row>
    <row r="998" spans="1:22" ht="45" customHeight="1" hidden="1">
      <c r="A998" s="3" t="s">
        <v>722</v>
      </c>
      <c r="B998" s="3" t="s">
        <v>668</v>
      </c>
      <c r="C998" s="3" t="s">
        <v>499</v>
      </c>
      <c r="D998" s="3"/>
      <c r="E998" s="5" t="s">
        <v>500</v>
      </c>
      <c r="F998" s="40">
        <f>F999</f>
        <v>0</v>
      </c>
      <c r="G998" s="39">
        <f t="shared" si="11"/>
        <v>0</v>
      </c>
      <c r="H998" s="40">
        <f>H999</f>
        <v>0</v>
      </c>
      <c r="I998" s="49"/>
      <c r="J998"/>
      <c r="K998"/>
      <c r="L998"/>
      <c r="M998"/>
      <c r="N998"/>
      <c r="O998"/>
      <c r="P998"/>
      <c r="Q998"/>
      <c r="R998"/>
      <c r="S998"/>
      <c r="T998"/>
      <c r="U998"/>
      <c r="V998"/>
    </row>
    <row r="999" spans="1:22" ht="26.25" customHeight="1" hidden="1">
      <c r="A999" s="3" t="s">
        <v>722</v>
      </c>
      <c r="B999" s="3" t="s">
        <v>668</v>
      </c>
      <c r="C999" s="3" t="s">
        <v>499</v>
      </c>
      <c r="D999" s="3" t="s">
        <v>442</v>
      </c>
      <c r="E999" s="5" t="s">
        <v>501</v>
      </c>
      <c r="F999" s="40"/>
      <c r="G999" s="39">
        <f t="shared" si="11"/>
        <v>0</v>
      </c>
      <c r="H999" s="40"/>
      <c r="I999" s="49"/>
      <c r="J999"/>
      <c r="K999"/>
      <c r="L999"/>
      <c r="M999"/>
      <c r="N999"/>
      <c r="O999"/>
      <c r="P999"/>
      <c r="Q999"/>
      <c r="R999"/>
      <c r="S999"/>
      <c r="T999"/>
      <c r="U999"/>
      <c r="V999"/>
    </row>
    <row r="1000" spans="1:22" ht="16.5" customHeight="1" hidden="1">
      <c r="A1000" s="3" t="s">
        <v>722</v>
      </c>
      <c r="B1000" s="3" t="s">
        <v>670</v>
      </c>
      <c r="C1000" s="3"/>
      <c r="D1000" s="3"/>
      <c r="E1000" s="5" t="s">
        <v>671</v>
      </c>
      <c r="F1000" s="40">
        <f>F1001</f>
        <v>0</v>
      </c>
      <c r="G1000" s="39">
        <f t="shared" si="11"/>
        <v>0</v>
      </c>
      <c r="H1000" s="40">
        <f>H1001</f>
        <v>0</v>
      </c>
      <c r="I1000" s="49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</row>
    <row r="1001" spans="1:22" ht="48" customHeight="1" hidden="1">
      <c r="A1001" s="3" t="s">
        <v>722</v>
      </c>
      <c r="B1001" s="3" t="s">
        <v>670</v>
      </c>
      <c r="C1001" s="3" t="s">
        <v>499</v>
      </c>
      <c r="D1001" s="3"/>
      <c r="E1001" s="5" t="s">
        <v>500</v>
      </c>
      <c r="F1001" s="40">
        <f>F1002</f>
        <v>0</v>
      </c>
      <c r="G1001" s="39">
        <f t="shared" si="11"/>
        <v>0</v>
      </c>
      <c r="H1001" s="40">
        <f>H1002</f>
        <v>0</v>
      </c>
      <c r="I1001" s="49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</row>
    <row r="1002" spans="1:22" ht="29.25" customHeight="1" hidden="1">
      <c r="A1002" s="3" t="s">
        <v>722</v>
      </c>
      <c r="B1002" s="3" t="s">
        <v>670</v>
      </c>
      <c r="C1002" s="3" t="s">
        <v>499</v>
      </c>
      <c r="D1002" s="3" t="s">
        <v>442</v>
      </c>
      <c r="E1002" s="5" t="s">
        <v>501</v>
      </c>
      <c r="F1002" s="40"/>
      <c r="G1002" s="39">
        <f t="shared" si="11"/>
        <v>0</v>
      </c>
      <c r="H1002" s="40"/>
      <c r="I1002" s="49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</row>
    <row r="1003" spans="1:22" ht="16.5" customHeight="1" hidden="1">
      <c r="A1003" s="3" t="s">
        <v>722</v>
      </c>
      <c r="B1003" s="3" t="s">
        <v>491</v>
      </c>
      <c r="C1003" s="3"/>
      <c r="D1003" s="3"/>
      <c r="E1003" s="5" t="s">
        <v>492</v>
      </c>
      <c r="F1003" s="40">
        <f>F1004</f>
        <v>0</v>
      </c>
      <c r="G1003" s="39">
        <f t="shared" si="11"/>
        <v>0</v>
      </c>
      <c r="H1003" s="40">
        <f>H1004</f>
        <v>0</v>
      </c>
      <c r="I1003" s="49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</row>
    <row r="1004" spans="1:22" ht="42.75" customHeight="1" hidden="1">
      <c r="A1004" s="3" t="s">
        <v>722</v>
      </c>
      <c r="B1004" s="3" t="s">
        <v>491</v>
      </c>
      <c r="C1004" s="3" t="s">
        <v>499</v>
      </c>
      <c r="D1004" s="3"/>
      <c r="E1004" s="5" t="s">
        <v>500</v>
      </c>
      <c r="F1004" s="40">
        <f>F1005</f>
        <v>0</v>
      </c>
      <c r="G1004" s="39">
        <f t="shared" si="11"/>
        <v>0</v>
      </c>
      <c r="H1004" s="40">
        <f>H1005</f>
        <v>0</v>
      </c>
      <c r="I1004" s="49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</row>
    <row r="1005" spans="1:22" ht="24" customHeight="1" hidden="1">
      <c r="A1005" s="3" t="s">
        <v>722</v>
      </c>
      <c r="B1005" s="3" t="s">
        <v>491</v>
      </c>
      <c r="C1005" s="3" t="s">
        <v>499</v>
      </c>
      <c r="D1005" s="3" t="s">
        <v>442</v>
      </c>
      <c r="E1005" s="5" t="s">
        <v>501</v>
      </c>
      <c r="F1005" s="40"/>
      <c r="G1005" s="39">
        <f t="shared" si="11"/>
        <v>0</v>
      </c>
      <c r="H1005" s="40"/>
      <c r="I1005" s="49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</row>
    <row r="1006" spans="1:22" ht="30" customHeight="1" hidden="1">
      <c r="A1006" s="3" t="s">
        <v>722</v>
      </c>
      <c r="B1006" s="3" t="s">
        <v>745</v>
      </c>
      <c r="C1006" s="2"/>
      <c r="D1006" s="2"/>
      <c r="E1006" s="5" t="s">
        <v>746</v>
      </c>
      <c r="F1006" s="39">
        <f>F1007+F1009</f>
        <v>0</v>
      </c>
      <c r="G1006" s="39">
        <f t="shared" si="11"/>
        <v>0</v>
      </c>
      <c r="H1006" s="39">
        <f>H1007+H1009</f>
        <v>0</v>
      </c>
      <c r="I1006" s="50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</row>
    <row r="1007" spans="1:22" ht="27" customHeight="1" hidden="1">
      <c r="A1007" s="3" t="s">
        <v>722</v>
      </c>
      <c r="B1007" s="3" t="s">
        <v>745</v>
      </c>
      <c r="C1007" s="3" t="s">
        <v>747</v>
      </c>
      <c r="D1007" s="2"/>
      <c r="E1007" s="5" t="s">
        <v>748</v>
      </c>
      <c r="F1007" s="39">
        <f>F1008</f>
        <v>0</v>
      </c>
      <c r="G1007" s="39">
        <f t="shared" si="11"/>
        <v>0</v>
      </c>
      <c r="H1007" s="39">
        <f>H1008</f>
        <v>0</v>
      </c>
      <c r="I1007" s="51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</row>
    <row r="1008" spans="1:22" ht="16.5" customHeight="1" hidden="1">
      <c r="A1008" s="3" t="s">
        <v>722</v>
      </c>
      <c r="B1008" s="3" t="s">
        <v>745</v>
      </c>
      <c r="C1008" s="3" t="s">
        <v>747</v>
      </c>
      <c r="D1008" s="3" t="s">
        <v>749</v>
      </c>
      <c r="E1008" s="5" t="s">
        <v>750</v>
      </c>
      <c r="F1008" s="40">
        <v>0</v>
      </c>
      <c r="G1008" s="39">
        <f t="shared" si="11"/>
        <v>0</v>
      </c>
      <c r="H1008" s="40">
        <v>0</v>
      </c>
      <c r="I1008" s="50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</row>
    <row r="1009" spans="1:22" ht="30" customHeight="1" hidden="1">
      <c r="A1009" s="3" t="s">
        <v>722</v>
      </c>
      <c r="B1009" s="3" t="s">
        <v>745</v>
      </c>
      <c r="C1009" s="3" t="s">
        <v>751</v>
      </c>
      <c r="D1009" s="2"/>
      <c r="E1009" s="5" t="s">
        <v>752</v>
      </c>
      <c r="F1009" s="41">
        <f>F1010</f>
        <v>0</v>
      </c>
      <c r="G1009" s="39">
        <f t="shared" si="11"/>
        <v>0</v>
      </c>
      <c r="H1009" s="41">
        <f>H1010</f>
        <v>0</v>
      </c>
      <c r="I1009" s="4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</row>
    <row r="1010" spans="1:22" ht="16.5" customHeight="1" hidden="1">
      <c r="A1010" s="3" t="s">
        <v>722</v>
      </c>
      <c r="B1010" s="3" t="s">
        <v>745</v>
      </c>
      <c r="C1010" s="3" t="s">
        <v>751</v>
      </c>
      <c r="D1010" s="3" t="s">
        <v>749</v>
      </c>
      <c r="E1010" s="5" t="s">
        <v>750</v>
      </c>
      <c r="F1010" s="40">
        <v>0</v>
      </c>
      <c r="G1010" s="39">
        <f t="shared" si="11"/>
        <v>0</v>
      </c>
      <c r="H1010" s="40">
        <v>0</v>
      </c>
      <c r="I1010" s="49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</row>
    <row r="1011" spans="1:22" ht="30" customHeight="1" hidden="1">
      <c r="A1011" s="3" t="s">
        <v>722</v>
      </c>
      <c r="B1011" s="3" t="s">
        <v>753</v>
      </c>
      <c r="C1011" s="2"/>
      <c r="D1011" s="2"/>
      <c r="E1011" s="5" t="s">
        <v>754</v>
      </c>
      <c r="F1011" s="39">
        <f>F1014+F1016+F1012</f>
        <v>0</v>
      </c>
      <c r="G1011" s="39">
        <f t="shared" si="11"/>
        <v>0</v>
      </c>
      <c r="H1011" s="39">
        <f>H1014+H1016+H1012</f>
        <v>0</v>
      </c>
      <c r="I1011" s="50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</row>
    <row r="1012" spans="1:22" ht="30" customHeight="1" hidden="1">
      <c r="A1012" s="3" t="s">
        <v>722</v>
      </c>
      <c r="B1012" s="3" t="s">
        <v>753</v>
      </c>
      <c r="C1012" s="2">
        <v>5100300</v>
      </c>
      <c r="D1012" s="2"/>
      <c r="E1012" s="31" t="s">
        <v>326</v>
      </c>
      <c r="F1012" s="39">
        <f>F1013</f>
        <v>0</v>
      </c>
      <c r="G1012" s="39">
        <f t="shared" si="11"/>
        <v>0</v>
      </c>
      <c r="H1012" s="39">
        <f>H1013</f>
        <v>0</v>
      </c>
      <c r="I1012" s="51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</row>
    <row r="1013" spans="1:22" ht="12.75" hidden="1">
      <c r="A1013" s="3" t="s">
        <v>722</v>
      </c>
      <c r="B1013" s="3" t="s">
        <v>753</v>
      </c>
      <c r="C1013" s="2">
        <v>5100300</v>
      </c>
      <c r="D1013" s="3" t="s">
        <v>755</v>
      </c>
      <c r="E1013" s="31" t="s">
        <v>756</v>
      </c>
      <c r="F1013" s="39">
        <v>0</v>
      </c>
      <c r="G1013" s="39">
        <f t="shared" si="11"/>
        <v>0</v>
      </c>
      <c r="H1013" s="39">
        <v>0</v>
      </c>
      <c r="I1013" s="50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</row>
    <row r="1014" spans="1:22" ht="24.75" customHeight="1" hidden="1">
      <c r="A1014" s="3" t="s">
        <v>722</v>
      </c>
      <c r="B1014" s="3" t="s">
        <v>753</v>
      </c>
      <c r="C1014" s="3" t="s">
        <v>358</v>
      </c>
      <c r="D1014" s="2"/>
      <c r="E1014" s="31" t="s">
        <v>399</v>
      </c>
      <c r="F1014" s="39">
        <f>F1015</f>
        <v>0</v>
      </c>
      <c r="G1014" s="39">
        <f t="shared" si="11"/>
        <v>0</v>
      </c>
      <c r="H1014" s="39">
        <f>H1015</f>
        <v>0</v>
      </c>
      <c r="I1014" s="49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</row>
    <row r="1015" spans="1:22" ht="16.5" customHeight="1" hidden="1">
      <c r="A1015" s="3" t="s">
        <v>722</v>
      </c>
      <c r="B1015" s="3" t="s">
        <v>753</v>
      </c>
      <c r="C1015" s="3" t="s">
        <v>358</v>
      </c>
      <c r="D1015" s="3" t="s">
        <v>755</v>
      </c>
      <c r="E1015" s="31" t="s">
        <v>756</v>
      </c>
      <c r="F1015" s="40">
        <v>0</v>
      </c>
      <c r="G1015" s="39">
        <f t="shared" si="11"/>
        <v>0</v>
      </c>
      <c r="H1015" s="40">
        <v>0</v>
      </c>
      <c r="I1015" s="49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</row>
    <row r="1016" spans="1:22" ht="25.5" customHeight="1" hidden="1">
      <c r="A1016" s="3" t="s">
        <v>722</v>
      </c>
      <c r="B1016" s="3" t="s">
        <v>753</v>
      </c>
      <c r="C1016" s="3" t="s">
        <v>757</v>
      </c>
      <c r="D1016" s="2"/>
      <c r="E1016" s="5" t="s">
        <v>758</v>
      </c>
      <c r="F1016" s="41">
        <f>F1017</f>
        <v>0</v>
      </c>
      <c r="G1016" s="39">
        <f t="shared" si="11"/>
        <v>0</v>
      </c>
      <c r="H1016" s="41">
        <f>H1017</f>
        <v>0</v>
      </c>
      <c r="I1016" s="50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</row>
    <row r="1017" spans="1:22" ht="14.25" customHeight="1" hidden="1">
      <c r="A1017" s="3" t="s">
        <v>722</v>
      </c>
      <c r="B1017" s="3" t="s">
        <v>753</v>
      </c>
      <c r="C1017" s="3" t="s">
        <v>757</v>
      </c>
      <c r="D1017" s="3" t="s">
        <v>755</v>
      </c>
      <c r="E1017" s="5" t="s">
        <v>756</v>
      </c>
      <c r="F1017" s="40">
        <v>0</v>
      </c>
      <c r="G1017" s="39">
        <f t="shared" si="11"/>
        <v>0</v>
      </c>
      <c r="H1017" s="40">
        <v>0</v>
      </c>
      <c r="I1017" s="49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</row>
    <row r="1018" spans="1:22" ht="27" customHeight="1" hidden="1">
      <c r="A1018" s="3" t="s">
        <v>722</v>
      </c>
      <c r="B1018" s="3" t="s">
        <v>759</v>
      </c>
      <c r="C1018" s="2"/>
      <c r="D1018" s="2"/>
      <c r="E1018" s="5" t="s">
        <v>760</v>
      </c>
      <c r="F1018" s="39">
        <f>F1019</f>
        <v>0</v>
      </c>
      <c r="G1018" s="39">
        <f t="shared" si="11"/>
        <v>0</v>
      </c>
      <c r="H1018" s="39">
        <f>H1019</f>
        <v>0</v>
      </c>
      <c r="I1018" s="49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</row>
    <row r="1019" spans="1:22" ht="26.25" customHeight="1" hidden="1">
      <c r="A1019" s="3" t="s">
        <v>722</v>
      </c>
      <c r="B1019" s="3" t="s">
        <v>759</v>
      </c>
      <c r="C1019" s="3" t="s">
        <v>761</v>
      </c>
      <c r="D1019" s="2"/>
      <c r="E1019" s="5" t="s">
        <v>762</v>
      </c>
      <c r="F1019" s="39">
        <v>0</v>
      </c>
      <c r="G1019" s="39">
        <f t="shared" si="11"/>
        <v>0</v>
      </c>
      <c r="H1019" s="39">
        <v>0</v>
      </c>
      <c r="I1019" s="50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</row>
    <row r="1020" spans="1:22" ht="16.5" customHeight="1" hidden="1">
      <c r="A1020" s="3" t="s">
        <v>722</v>
      </c>
      <c r="B1020" s="3" t="s">
        <v>759</v>
      </c>
      <c r="C1020" s="3" t="s">
        <v>761</v>
      </c>
      <c r="D1020" s="3" t="s">
        <v>763</v>
      </c>
      <c r="E1020" s="5" t="s">
        <v>764</v>
      </c>
      <c r="F1020" s="40"/>
      <c r="G1020" s="39">
        <f t="shared" si="11"/>
        <v>0</v>
      </c>
      <c r="H1020" s="40"/>
      <c r="I1020" s="1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</row>
    <row r="1021" spans="1:22" ht="16.5" customHeight="1" hidden="1">
      <c r="A1021" s="3" t="s">
        <v>722</v>
      </c>
      <c r="B1021" s="3" t="s">
        <v>765</v>
      </c>
      <c r="C1021" s="2"/>
      <c r="D1021" s="2"/>
      <c r="E1021" s="5" t="s">
        <v>766</v>
      </c>
      <c r="F1021" s="39">
        <f>F1024+F1022</f>
        <v>0</v>
      </c>
      <c r="G1021" s="39">
        <f t="shared" si="11"/>
        <v>0</v>
      </c>
      <c r="H1021" s="39">
        <f>H1024+H1022</f>
        <v>0</v>
      </c>
      <c r="I1021" s="10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</row>
    <row r="1022" spans="1:22" ht="16.5" customHeight="1" hidden="1">
      <c r="A1022" s="3" t="s">
        <v>722</v>
      </c>
      <c r="B1022" s="3" t="s">
        <v>765</v>
      </c>
      <c r="C1022" s="2">
        <v>5100300</v>
      </c>
      <c r="D1022" s="2"/>
      <c r="E1022" s="46"/>
      <c r="F1022" s="39">
        <f>F1023</f>
        <v>0</v>
      </c>
      <c r="G1022" s="39">
        <f t="shared" si="11"/>
        <v>0</v>
      </c>
      <c r="H1022" s="39">
        <f>H1023</f>
        <v>0</v>
      </c>
      <c r="I1022" s="10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</row>
    <row r="1023" spans="1:22" ht="16.5" customHeight="1" hidden="1">
      <c r="A1023" s="3" t="s">
        <v>722</v>
      </c>
      <c r="B1023" s="3" t="s">
        <v>765</v>
      </c>
      <c r="C1023" s="2">
        <v>5100300</v>
      </c>
      <c r="D1023" s="3" t="s">
        <v>586</v>
      </c>
      <c r="E1023" s="46"/>
      <c r="F1023" s="39">
        <v>0</v>
      </c>
      <c r="G1023" s="39">
        <f t="shared" si="11"/>
        <v>0</v>
      </c>
      <c r="H1023" s="39">
        <v>0</v>
      </c>
      <c r="I1023" s="10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</row>
    <row r="1024" spans="1:22" ht="16.5" customHeight="1" hidden="1">
      <c r="A1024" s="3" t="s">
        <v>722</v>
      </c>
      <c r="B1024" s="3" t="s">
        <v>765</v>
      </c>
      <c r="C1024" s="3" t="s">
        <v>767</v>
      </c>
      <c r="D1024" s="2"/>
      <c r="E1024" s="5" t="s">
        <v>768</v>
      </c>
      <c r="F1024" s="39">
        <f>F1025</f>
        <v>0</v>
      </c>
      <c r="G1024" s="39">
        <f t="shared" si="11"/>
        <v>0</v>
      </c>
      <c r="H1024" s="39">
        <f>H1025</f>
        <v>0</v>
      </c>
      <c r="I1024" s="10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</row>
    <row r="1025" spans="1:22" ht="16.5" customHeight="1" hidden="1">
      <c r="A1025" s="3" t="s">
        <v>722</v>
      </c>
      <c r="B1025" s="3" t="s">
        <v>765</v>
      </c>
      <c r="C1025" s="3" t="s">
        <v>767</v>
      </c>
      <c r="D1025" s="3" t="s">
        <v>769</v>
      </c>
      <c r="E1025" s="5" t="s">
        <v>766</v>
      </c>
      <c r="F1025" s="40">
        <v>0</v>
      </c>
      <c r="G1025" s="39">
        <f t="shared" si="11"/>
        <v>0</v>
      </c>
      <c r="H1025" s="40">
        <v>0</v>
      </c>
      <c r="I1025" s="10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</row>
    <row r="1026" spans="1:22" ht="16.5" customHeight="1" hidden="1">
      <c r="A1026" s="3" t="s">
        <v>722</v>
      </c>
      <c r="B1026" s="3" t="s">
        <v>481</v>
      </c>
      <c r="C1026" s="2"/>
      <c r="D1026" s="2"/>
      <c r="E1026" s="11" t="s">
        <v>742</v>
      </c>
      <c r="F1026" s="39">
        <f>F1027+F1029</f>
        <v>0</v>
      </c>
      <c r="G1026" s="39">
        <f aca="true" t="shared" si="13" ref="G1026:G1115">H1026-F1026</f>
        <v>0</v>
      </c>
      <c r="H1026" s="39">
        <f>H1027+H1029</f>
        <v>0</v>
      </c>
      <c r="I1026" s="10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</row>
    <row r="1027" spans="1:22" ht="24" customHeight="1" hidden="1">
      <c r="A1027" s="3" t="s">
        <v>722</v>
      </c>
      <c r="B1027" s="3" t="s">
        <v>481</v>
      </c>
      <c r="C1027" s="3" t="s">
        <v>743</v>
      </c>
      <c r="D1027" s="2"/>
      <c r="E1027" s="5" t="s">
        <v>744</v>
      </c>
      <c r="F1027" s="39">
        <f>F1028</f>
        <v>0</v>
      </c>
      <c r="G1027" s="39">
        <f t="shared" si="13"/>
        <v>0</v>
      </c>
      <c r="H1027" s="39">
        <f>H1028</f>
        <v>0</v>
      </c>
      <c r="I1027" s="10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</row>
    <row r="1028" spans="1:22" ht="16.5" customHeight="1" hidden="1">
      <c r="A1028" s="3" t="s">
        <v>722</v>
      </c>
      <c r="B1028" s="3" t="s">
        <v>481</v>
      </c>
      <c r="C1028" s="3" t="s">
        <v>743</v>
      </c>
      <c r="D1028" s="3" t="s">
        <v>728</v>
      </c>
      <c r="E1028" s="5" t="s">
        <v>729</v>
      </c>
      <c r="F1028" s="40"/>
      <c r="G1028" s="39">
        <f t="shared" si="13"/>
        <v>0</v>
      </c>
      <c r="H1028" s="40"/>
      <c r="I1028" s="10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</row>
    <row r="1029" spans="1:22" ht="24" customHeight="1" hidden="1">
      <c r="A1029" s="3" t="s">
        <v>722</v>
      </c>
      <c r="B1029" s="3" t="s">
        <v>481</v>
      </c>
      <c r="C1029" s="3" t="s">
        <v>502</v>
      </c>
      <c r="D1029" s="3"/>
      <c r="E1029" s="5" t="s">
        <v>744</v>
      </c>
      <c r="F1029" s="40">
        <f>F1030</f>
        <v>0</v>
      </c>
      <c r="G1029" s="39">
        <f t="shared" si="13"/>
        <v>0</v>
      </c>
      <c r="H1029" s="40">
        <f>H1030</f>
        <v>0</v>
      </c>
      <c r="I1029" s="10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</row>
    <row r="1030" spans="1:22" ht="16.5" customHeight="1" hidden="1">
      <c r="A1030" s="3" t="s">
        <v>722</v>
      </c>
      <c r="B1030" s="3" t="s">
        <v>481</v>
      </c>
      <c r="C1030" s="3" t="s">
        <v>502</v>
      </c>
      <c r="D1030" s="3" t="s">
        <v>728</v>
      </c>
      <c r="E1030" s="5" t="s">
        <v>729</v>
      </c>
      <c r="F1030" s="40">
        <v>0</v>
      </c>
      <c r="G1030" s="39">
        <f t="shared" si="13"/>
        <v>0</v>
      </c>
      <c r="H1030" s="40">
        <v>0</v>
      </c>
      <c r="I1030" s="1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</row>
    <row r="1031" spans="1:22" ht="16.5" customHeight="1">
      <c r="A1031" s="3" t="s">
        <v>722</v>
      </c>
      <c r="B1031" s="3" t="s">
        <v>381</v>
      </c>
      <c r="C1031" s="3"/>
      <c r="D1031" s="3"/>
      <c r="E1031" s="5" t="s">
        <v>384</v>
      </c>
      <c r="F1031" s="40">
        <f>F1032</f>
        <v>30000</v>
      </c>
      <c r="G1031" s="39">
        <f t="shared" si="13"/>
        <v>10000</v>
      </c>
      <c r="H1031" s="40">
        <f>H1032</f>
        <v>40000</v>
      </c>
      <c r="I1031" s="10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</row>
    <row r="1032" spans="1:22" ht="16.5" customHeight="1">
      <c r="A1032" s="3" t="s">
        <v>722</v>
      </c>
      <c r="B1032" s="3" t="s">
        <v>381</v>
      </c>
      <c r="C1032" s="3" t="s">
        <v>382</v>
      </c>
      <c r="D1032" s="3"/>
      <c r="E1032" s="5" t="s">
        <v>386</v>
      </c>
      <c r="F1032" s="40">
        <f>F1033+F1034</f>
        <v>30000</v>
      </c>
      <c r="G1032" s="39">
        <f t="shared" si="13"/>
        <v>10000</v>
      </c>
      <c r="H1032" s="40">
        <f>H1033+H1034</f>
        <v>40000</v>
      </c>
      <c r="I1032" s="10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</row>
    <row r="1033" spans="1:22" ht="16.5" customHeight="1">
      <c r="A1033" s="3" t="s">
        <v>722</v>
      </c>
      <c r="B1033" s="3" t="s">
        <v>381</v>
      </c>
      <c r="C1033" s="3" t="s">
        <v>382</v>
      </c>
      <c r="D1033" s="3" t="s">
        <v>383</v>
      </c>
      <c r="E1033" s="5" t="s">
        <v>385</v>
      </c>
      <c r="F1033" s="40">
        <v>30000</v>
      </c>
      <c r="G1033" s="39">
        <f t="shared" si="13"/>
        <v>-30000</v>
      </c>
      <c r="H1033" s="40">
        <v>0</v>
      </c>
      <c r="I1033" s="10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</row>
    <row r="1034" spans="1:22" ht="16.5" customHeight="1">
      <c r="A1034" s="3" t="s">
        <v>722</v>
      </c>
      <c r="B1034" s="3" t="s">
        <v>381</v>
      </c>
      <c r="C1034" s="3" t="s">
        <v>382</v>
      </c>
      <c r="D1034" s="3" t="s">
        <v>792</v>
      </c>
      <c r="E1034" s="5" t="s">
        <v>816</v>
      </c>
      <c r="F1034" s="40">
        <v>0</v>
      </c>
      <c r="G1034" s="39">
        <f t="shared" si="13"/>
        <v>40000</v>
      </c>
      <c r="H1034" s="40">
        <v>40000</v>
      </c>
      <c r="I1034" s="10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</row>
    <row r="1035" spans="1:22" ht="29.25" customHeight="1">
      <c r="A1035" s="3" t="s">
        <v>722</v>
      </c>
      <c r="B1035" s="3" t="s">
        <v>435</v>
      </c>
      <c r="C1035" s="3"/>
      <c r="D1035" s="3"/>
      <c r="E1035" s="11" t="s">
        <v>454</v>
      </c>
      <c r="F1035" s="40">
        <f>F1036+F1039</f>
        <v>25998800</v>
      </c>
      <c r="G1035" s="39">
        <f t="shared" si="13"/>
        <v>6405500</v>
      </c>
      <c r="H1035" s="40">
        <f>H1036+H1039</f>
        <v>32404300</v>
      </c>
      <c r="I1035" s="10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</row>
    <row r="1036" spans="1:22" ht="24.75" customHeight="1">
      <c r="A1036" s="3" t="s">
        <v>722</v>
      </c>
      <c r="B1036" s="3" t="s">
        <v>435</v>
      </c>
      <c r="C1036" s="3" t="s">
        <v>747</v>
      </c>
      <c r="D1036" s="2"/>
      <c r="E1036" s="11" t="s">
        <v>748</v>
      </c>
      <c r="F1036" s="39">
        <f>F1037+F1038</f>
        <v>11098800</v>
      </c>
      <c r="G1036" s="39">
        <f t="shared" si="13"/>
        <v>-94500</v>
      </c>
      <c r="H1036" s="39">
        <f>H1037+H1038</f>
        <v>11004300</v>
      </c>
      <c r="I1036" s="10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</row>
    <row r="1037" spans="1:22" ht="16.5" customHeight="1" hidden="1">
      <c r="A1037" s="3" t="s">
        <v>722</v>
      </c>
      <c r="B1037" s="3" t="s">
        <v>435</v>
      </c>
      <c r="C1037" s="3" t="s">
        <v>747</v>
      </c>
      <c r="D1037" s="3" t="s">
        <v>749</v>
      </c>
      <c r="E1037" s="5" t="s">
        <v>750</v>
      </c>
      <c r="F1037" s="40">
        <v>0</v>
      </c>
      <c r="G1037" s="39">
        <f t="shared" si="13"/>
        <v>0</v>
      </c>
      <c r="H1037" s="40">
        <v>0</v>
      </c>
      <c r="I1037" s="10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</row>
    <row r="1038" spans="1:22" ht="24.75" customHeight="1">
      <c r="A1038" s="3" t="s">
        <v>722</v>
      </c>
      <c r="B1038" s="3" t="s">
        <v>435</v>
      </c>
      <c r="C1038" s="3" t="s">
        <v>747</v>
      </c>
      <c r="D1038" s="3" t="s">
        <v>546</v>
      </c>
      <c r="E1038" s="11" t="s">
        <v>547</v>
      </c>
      <c r="F1038" s="40">
        <v>11098800</v>
      </c>
      <c r="G1038" s="39">
        <f t="shared" si="13"/>
        <v>-94500</v>
      </c>
      <c r="H1038" s="40">
        <v>11004300</v>
      </c>
      <c r="I1038" s="10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</row>
    <row r="1039" spans="1:22" ht="23.25" customHeight="1">
      <c r="A1039" s="3" t="s">
        <v>722</v>
      </c>
      <c r="B1039" s="3" t="s">
        <v>435</v>
      </c>
      <c r="C1039" s="3" t="s">
        <v>751</v>
      </c>
      <c r="D1039" s="2"/>
      <c r="E1039" s="11" t="s">
        <v>752</v>
      </c>
      <c r="F1039" s="41">
        <f>F1040+F1041</f>
        <v>14900000</v>
      </c>
      <c r="G1039" s="39">
        <f t="shared" si="13"/>
        <v>6500000</v>
      </c>
      <c r="H1039" s="41">
        <f>H1040+H1041</f>
        <v>21400000</v>
      </c>
      <c r="I1039" s="10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</row>
    <row r="1040" spans="1:22" ht="16.5" customHeight="1" hidden="1">
      <c r="A1040" s="3" t="s">
        <v>722</v>
      </c>
      <c r="B1040" s="3" t="s">
        <v>435</v>
      </c>
      <c r="C1040" s="3" t="s">
        <v>751</v>
      </c>
      <c r="D1040" s="3" t="s">
        <v>749</v>
      </c>
      <c r="E1040" s="11" t="s">
        <v>750</v>
      </c>
      <c r="F1040" s="40">
        <v>0</v>
      </c>
      <c r="G1040" s="39">
        <f t="shared" si="13"/>
        <v>0</v>
      </c>
      <c r="H1040" s="40">
        <v>0</v>
      </c>
      <c r="I1040" s="1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</row>
    <row r="1041" spans="1:22" ht="22.5" customHeight="1">
      <c r="A1041" s="3" t="s">
        <v>722</v>
      </c>
      <c r="B1041" s="3" t="s">
        <v>435</v>
      </c>
      <c r="C1041" s="3" t="s">
        <v>751</v>
      </c>
      <c r="D1041" s="3" t="s">
        <v>546</v>
      </c>
      <c r="E1041" s="11" t="s">
        <v>547</v>
      </c>
      <c r="F1041" s="40">
        <v>14900000</v>
      </c>
      <c r="G1041" s="39">
        <f t="shared" si="13"/>
        <v>6500000</v>
      </c>
      <c r="H1041" s="40">
        <v>21400000</v>
      </c>
      <c r="I1041" s="10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</row>
    <row r="1042" spans="1:22" ht="36.75" customHeight="1" hidden="1">
      <c r="A1042" s="3" t="s">
        <v>722</v>
      </c>
      <c r="B1042" s="3" t="s">
        <v>436</v>
      </c>
      <c r="C1042" s="3"/>
      <c r="D1042" s="3"/>
      <c r="E1042" s="11" t="s">
        <v>441</v>
      </c>
      <c r="F1042" s="40">
        <f>F1043+F1051+F1045+F1047+F1049</f>
        <v>0</v>
      </c>
      <c r="G1042" s="39">
        <f t="shared" si="13"/>
        <v>0</v>
      </c>
      <c r="H1042" s="40">
        <f>H1043+H1051+H1045+H1047+H1049</f>
        <v>0</v>
      </c>
      <c r="I1042" s="10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</row>
    <row r="1043" spans="1:22" ht="27.75" customHeight="1" hidden="1">
      <c r="A1043" s="3" t="s">
        <v>722</v>
      </c>
      <c r="B1043" s="3" t="s">
        <v>436</v>
      </c>
      <c r="C1043" s="3" t="s">
        <v>761</v>
      </c>
      <c r="D1043" s="2"/>
      <c r="E1043" s="11" t="s">
        <v>762</v>
      </c>
      <c r="F1043" s="39">
        <f>F1044</f>
        <v>0</v>
      </c>
      <c r="G1043" s="39">
        <f t="shared" si="13"/>
        <v>0</v>
      </c>
      <c r="H1043" s="39">
        <f>H1044</f>
        <v>0</v>
      </c>
      <c r="I1043" s="10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</row>
    <row r="1044" spans="1:22" ht="16.5" customHeight="1" hidden="1">
      <c r="A1044" s="3" t="s">
        <v>722</v>
      </c>
      <c r="B1044" s="3" t="s">
        <v>436</v>
      </c>
      <c r="C1044" s="3" t="s">
        <v>761</v>
      </c>
      <c r="D1044" s="3" t="s">
        <v>763</v>
      </c>
      <c r="E1044" s="5" t="s">
        <v>764</v>
      </c>
      <c r="F1044" s="40">
        <v>0</v>
      </c>
      <c r="G1044" s="39">
        <f>H1044-F1044</f>
        <v>0</v>
      </c>
      <c r="H1044" s="40">
        <v>0</v>
      </c>
      <c r="I1044" s="10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</row>
    <row r="1045" spans="1:22" ht="16.5" customHeight="1" hidden="1">
      <c r="A1045" s="3" t="s">
        <v>722</v>
      </c>
      <c r="B1045" s="3" t="s">
        <v>436</v>
      </c>
      <c r="C1045" s="3" t="s">
        <v>767</v>
      </c>
      <c r="D1045" s="3"/>
      <c r="E1045" s="5" t="s">
        <v>768</v>
      </c>
      <c r="F1045" s="40">
        <f>F1046</f>
        <v>0</v>
      </c>
      <c r="G1045" s="39">
        <f t="shared" si="13"/>
        <v>0</v>
      </c>
      <c r="H1045" s="40">
        <f>H1046</f>
        <v>0</v>
      </c>
      <c r="I1045" s="10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</row>
    <row r="1046" spans="1:22" ht="16.5" customHeight="1" hidden="1">
      <c r="A1046" s="3" t="s">
        <v>722</v>
      </c>
      <c r="B1046" s="3" t="s">
        <v>436</v>
      </c>
      <c r="C1046" s="3" t="s">
        <v>767</v>
      </c>
      <c r="D1046" s="3" t="s">
        <v>769</v>
      </c>
      <c r="E1046" s="5" t="s">
        <v>766</v>
      </c>
      <c r="F1046" s="40"/>
      <c r="G1046" s="39">
        <f t="shared" si="13"/>
        <v>0</v>
      </c>
      <c r="H1046" s="40"/>
      <c r="I1046" s="10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</row>
    <row r="1047" spans="1:22" ht="16.5" customHeight="1" hidden="1">
      <c r="A1047" s="3" t="s">
        <v>722</v>
      </c>
      <c r="B1047" s="3" t="s">
        <v>436</v>
      </c>
      <c r="C1047" s="3" t="s">
        <v>549</v>
      </c>
      <c r="D1047" s="3"/>
      <c r="E1047" s="5" t="s">
        <v>768</v>
      </c>
      <c r="F1047" s="40">
        <f>F1048</f>
        <v>0</v>
      </c>
      <c r="G1047" s="39">
        <f t="shared" si="13"/>
        <v>0</v>
      </c>
      <c r="H1047" s="40">
        <f>H1048</f>
        <v>0</v>
      </c>
      <c r="I1047" s="10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</row>
    <row r="1048" spans="1:22" ht="16.5" customHeight="1" hidden="1">
      <c r="A1048" s="3" t="s">
        <v>722</v>
      </c>
      <c r="B1048" s="3" t="s">
        <v>436</v>
      </c>
      <c r="C1048" s="3" t="s">
        <v>549</v>
      </c>
      <c r="D1048" s="3" t="s">
        <v>769</v>
      </c>
      <c r="E1048" s="5" t="s">
        <v>766</v>
      </c>
      <c r="F1048" s="40">
        <v>0</v>
      </c>
      <c r="G1048" s="39">
        <f t="shared" si="13"/>
        <v>0</v>
      </c>
      <c r="H1048" s="40">
        <v>0</v>
      </c>
      <c r="I1048" s="10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</row>
    <row r="1049" spans="1:22" ht="16.5" customHeight="1" hidden="1">
      <c r="A1049" s="3" t="s">
        <v>722</v>
      </c>
      <c r="B1049" s="3" t="s">
        <v>436</v>
      </c>
      <c r="C1049" s="3" t="s">
        <v>358</v>
      </c>
      <c r="D1049" s="2"/>
      <c r="E1049" s="11" t="s">
        <v>239</v>
      </c>
      <c r="F1049" s="40">
        <f>F1050</f>
        <v>0</v>
      </c>
      <c r="G1049" s="39">
        <f t="shared" si="13"/>
        <v>0</v>
      </c>
      <c r="H1049" s="40">
        <f>H1050</f>
        <v>0</v>
      </c>
      <c r="I1049" s="10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</row>
    <row r="1050" spans="1:22" ht="16.5" customHeight="1" hidden="1">
      <c r="A1050" s="3" t="s">
        <v>722</v>
      </c>
      <c r="B1050" s="3" t="s">
        <v>436</v>
      </c>
      <c r="C1050" s="3" t="s">
        <v>358</v>
      </c>
      <c r="D1050" s="3" t="s">
        <v>755</v>
      </c>
      <c r="E1050" s="5" t="s">
        <v>756</v>
      </c>
      <c r="F1050" s="40"/>
      <c r="G1050" s="39">
        <f t="shared" si="13"/>
        <v>0</v>
      </c>
      <c r="H1050" s="40"/>
      <c r="I1050" s="1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</row>
    <row r="1051" spans="1:22" ht="27" customHeight="1" hidden="1">
      <c r="A1051" s="3" t="s">
        <v>722</v>
      </c>
      <c r="B1051" s="3" t="s">
        <v>436</v>
      </c>
      <c r="C1051" s="3" t="s">
        <v>757</v>
      </c>
      <c r="D1051" s="2"/>
      <c r="E1051" s="5" t="s">
        <v>758</v>
      </c>
      <c r="F1051" s="41">
        <f>F1052</f>
        <v>0</v>
      </c>
      <c r="G1051" s="39">
        <f>H1051-F1051</f>
        <v>0</v>
      </c>
      <c r="H1051" s="41">
        <f>H1052</f>
        <v>0</v>
      </c>
      <c r="I1051" s="10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</row>
    <row r="1052" spans="1:22" ht="16.5" customHeight="1" hidden="1">
      <c r="A1052" s="3" t="s">
        <v>722</v>
      </c>
      <c r="B1052" s="3" t="s">
        <v>436</v>
      </c>
      <c r="C1052" s="3" t="s">
        <v>757</v>
      </c>
      <c r="D1052" s="3" t="s">
        <v>755</v>
      </c>
      <c r="E1052" s="5" t="s">
        <v>756</v>
      </c>
      <c r="F1052" s="40"/>
      <c r="G1052" s="39">
        <f>H1052-F1052</f>
        <v>0</v>
      </c>
      <c r="H1052" s="40"/>
      <c r="I1052" s="10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</row>
    <row r="1053" spans="1:22" ht="37.5" customHeight="1" hidden="1">
      <c r="A1053" s="1" t="s">
        <v>770</v>
      </c>
      <c r="B1053" s="7"/>
      <c r="C1053" s="7"/>
      <c r="D1053" s="7"/>
      <c r="E1053" s="28" t="s">
        <v>771</v>
      </c>
      <c r="F1053" s="38">
        <f>F1061+F1074+F1087+F1094+F1130+F1142+F1117+F1064+F1071+F1122+F1054+F1127+F1139</f>
        <v>0</v>
      </c>
      <c r="G1053" s="38">
        <f t="shared" si="13"/>
        <v>0</v>
      </c>
      <c r="H1053" s="38">
        <f>H1061+H1074+H1087+H1094+H1130+H1142+H1117+H1064+H1071+H1122+H1054+H1127+H1139</f>
        <v>0</v>
      </c>
      <c r="I1053" s="10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</row>
    <row r="1054" spans="1:22" ht="17.25" customHeight="1" hidden="1">
      <c r="A1054" s="3" t="s">
        <v>770</v>
      </c>
      <c r="B1054" s="3" t="s">
        <v>490</v>
      </c>
      <c r="C1054" s="7"/>
      <c r="D1054" s="7"/>
      <c r="E1054" s="5" t="s">
        <v>601</v>
      </c>
      <c r="F1054" s="39">
        <f>F1055</f>
        <v>0</v>
      </c>
      <c r="G1054" s="39">
        <f t="shared" si="13"/>
        <v>0</v>
      </c>
      <c r="H1054" s="39">
        <f>H1055</f>
        <v>0</v>
      </c>
      <c r="I1054" s="10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</row>
    <row r="1055" spans="1:22" ht="18" customHeight="1" hidden="1">
      <c r="A1055" s="3" t="s">
        <v>770</v>
      </c>
      <c r="B1055" s="3" t="s">
        <v>490</v>
      </c>
      <c r="C1055" s="3" t="s">
        <v>772</v>
      </c>
      <c r="D1055" s="2"/>
      <c r="E1055" s="5" t="s">
        <v>635</v>
      </c>
      <c r="F1055" s="39">
        <f>F1056+F1057+F1058+F1060+F1059</f>
        <v>0</v>
      </c>
      <c r="G1055" s="39">
        <f t="shared" si="13"/>
        <v>0</v>
      </c>
      <c r="H1055" s="39">
        <f>H1056+H1057+H1058+H1060+H1059</f>
        <v>0</v>
      </c>
      <c r="I1055" s="10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</row>
    <row r="1056" spans="1:22" ht="18" customHeight="1" hidden="1">
      <c r="A1056" s="3" t="s">
        <v>770</v>
      </c>
      <c r="B1056" s="3" t="s">
        <v>490</v>
      </c>
      <c r="C1056" s="3" t="s">
        <v>772</v>
      </c>
      <c r="D1056" s="3" t="s">
        <v>586</v>
      </c>
      <c r="E1056" s="5" t="s">
        <v>587</v>
      </c>
      <c r="F1056" s="39">
        <v>0</v>
      </c>
      <c r="G1056" s="39">
        <f t="shared" si="13"/>
        <v>0</v>
      </c>
      <c r="H1056" s="39">
        <v>0</v>
      </c>
      <c r="I1056" s="10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</row>
    <row r="1057" spans="1:22" ht="18" customHeight="1" hidden="1">
      <c r="A1057" s="3" t="s">
        <v>770</v>
      </c>
      <c r="B1057" s="3" t="s">
        <v>490</v>
      </c>
      <c r="C1057" s="3" t="s">
        <v>772</v>
      </c>
      <c r="D1057" s="3" t="s">
        <v>543</v>
      </c>
      <c r="E1057" s="11" t="s">
        <v>532</v>
      </c>
      <c r="F1057" s="39">
        <v>0</v>
      </c>
      <c r="G1057" s="39">
        <f t="shared" si="13"/>
        <v>0</v>
      </c>
      <c r="H1057" s="39">
        <v>0</v>
      </c>
      <c r="I1057" s="10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</row>
    <row r="1058" spans="1:22" ht="18" customHeight="1" hidden="1">
      <c r="A1058" s="3" t="s">
        <v>770</v>
      </c>
      <c r="B1058" s="3" t="s">
        <v>490</v>
      </c>
      <c r="C1058" s="3" t="s">
        <v>772</v>
      </c>
      <c r="D1058" s="3" t="s">
        <v>544</v>
      </c>
      <c r="E1058" s="11" t="s">
        <v>533</v>
      </c>
      <c r="F1058" s="39">
        <v>0</v>
      </c>
      <c r="G1058" s="39">
        <f t="shared" si="13"/>
        <v>0</v>
      </c>
      <c r="H1058" s="39">
        <v>0</v>
      </c>
      <c r="I1058" s="10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</row>
    <row r="1059" spans="1:22" ht="21.75" customHeight="1" hidden="1">
      <c r="A1059" s="3" t="s">
        <v>770</v>
      </c>
      <c r="B1059" s="3" t="s">
        <v>490</v>
      </c>
      <c r="C1059" s="3" t="s">
        <v>772</v>
      </c>
      <c r="D1059" s="3" t="s">
        <v>524</v>
      </c>
      <c r="E1059" s="11" t="s">
        <v>534</v>
      </c>
      <c r="F1059" s="39">
        <v>0</v>
      </c>
      <c r="G1059" s="39">
        <f t="shared" si="13"/>
        <v>0</v>
      </c>
      <c r="H1059" s="39">
        <v>0</v>
      </c>
      <c r="I1059" s="10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</row>
    <row r="1060" spans="1:22" ht="18" customHeight="1" hidden="1">
      <c r="A1060" s="3" t="s">
        <v>770</v>
      </c>
      <c r="B1060" s="3" t="s">
        <v>490</v>
      </c>
      <c r="C1060" s="3" t="s">
        <v>772</v>
      </c>
      <c r="D1060" s="3" t="s">
        <v>520</v>
      </c>
      <c r="E1060" s="11" t="s">
        <v>535</v>
      </c>
      <c r="F1060" s="39">
        <v>0</v>
      </c>
      <c r="G1060" s="39">
        <f t="shared" si="13"/>
        <v>0</v>
      </c>
      <c r="H1060" s="39">
        <v>0</v>
      </c>
      <c r="I1060" s="1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</row>
    <row r="1061" spans="1:22" ht="16.5" customHeight="1" hidden="1">
      <c r="A1061" s="3" t="s">
        <v>770</v>
      </c>
      <c r="B1061" s="3" t="s">
        <v>600</v>
      </c>
      <c r="C1061" s="2"/>
      <c r="D1061" s="2"/>
      <c r="E1061" s="11" t="s">
        <v>601</v>
      </c>
      <c r="F1061" s="39">
        <f aca="true" t="shared" si="14" ref="F1061:H1062">F1062</f>
        <v>0</v>
      </c>
      <c r="G1061" s="39">
        <f t="shared" si="13"/>
        <v>0</v>
      </c>
      <c r="H1061" s="39">
        <f t="shared" si="14"/>
        <v>0</v>
      </c>
      <c r="I1061" s="10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</row>
    <row r="1062" spans="1:22" ht="16.5" customHeight="1" hidden="1">
      <c r="A1062" s="3" t="s">
        <v>770</v>
      </c>
      <c r="B1062" s="3" t="s">
        <v>600</v>
      </c>
      <c r="C1062" s="3" t="s">
        <v>772</v>
      </c>
      <c r="D1062" s="2"/>
      <c r="E1062" s="11" t="s">
        <v>635</v>
      </c>
      <c r="F1062" s="39">
        <f t="shared" si="14"/>
        <v>0</v>
      </c>
      <c r="G1062" s="39">
        <f t="shared" si="13"/>
        <v>0</v>
      </c>
      <c r="H1062" s="39">
        <f t="shared" si="14"/>
        <v>0</v>
      </c>
      <c r="I1062" s="10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</row>
    <row r="1063" spans="1:22" ht="16.5" customHeight="1" hidden="1">
      <c r="A1063" s="3" t="s">
        <v>770</v>
      </c>
      <c r="B1063" s="3" t="s">
        <v>600</v>
      </c>
      <c r="C1063" s="3" t="s">
        <v>772</v>
      </c>
      <c r="D1063" s="3" t="s">
        <v>586</v>
      </c>
      <c r="E1063" s="11" t="s">
        <v>587</v>
      </c>
      <c r="F1063" s="40">
        <v>0</v>
      </c>
      <c r="G1063" s="39">
        <f t="shared" si="13"/>
        <v>0</v>
      </c>
      <c r="H1063" s="40">
        <v>0</v>
      </c>
      <c r="I1063" s="10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</row>
    <row r="1064" spans="1:22" ht="15.75" customHeight="1" hidden="1">
      <c r="A1064" s="3" t="s">
        <v>770</v>
      </c>
      <c r="B1064" s="3" t="s">
        <v>410</v>
      </c>
      <c r="C1064" s="3"/>
      <c r="D1064" s="3"/>
      <c r="E1064" s="44" t="s">
        <v>418</v>
      </c>
      <c r="F1064" s="40">
        <f>F1067+F1069+F1065</f>
        <v>0</v>
      </c>
      <c r="G1064" s="39">
        <f t="shared" si="13"/>
        <v>0</v>
      </c>
      <c r="H1064" s="40">
        <f>H1067+H1069+H1065</f>
        <v>0</v>
      </c>
      <c r="I1064" s="10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</row>
    <row r="1065" spans="1:22" ht="23.25" customHeight="1" hidden="1">
      <c r="A1065" s="3" t="s">
        <v>770</v>
      </c>
      <c r="B1065" s="3" t="s">
        <v>410</v>
      </c>
      <c r="C1065" s="3" t="s">
        <v>3</v>
      </c>
      <c r="D1065" s="3"/>
      <c r="E1065" s="31" t="s">
        <v>4</v>
      </c>
      <c r="F1065" s="40">
        <f>F1066</f>
        <v>0</v>
      </c>
      <c r="G1065" s="39">
        <f t="shared" si="13"/>
        <v>0</v>
      </c>
      <c r="H1065" s="40">
        <f>H1066</f>
        <v>0</v>
      </c>
      <c r="I1065" s="10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</row>
    <row r="1066" spans="1:22" ht="16.5" customHeight="1" hidden="1">
      <c r="A1066" s="3" t="s">
        <v>770</v>
      </c>
      <c r="B1066" s="3" t="s">
        <v>410</v>
      </c>
      <c r="C1066" s="3" t="s">
        <v>3</v>
      </c>
      <c r="D1066" s="3" t="s">
        <v>630</v>
      </c>
      <c r="E1066" s="31" t="s">
        <v>631</v>
      </c>
      <c r="F1066" s="40"/>
      <c r="G1066" s="39">
        <f t="shared" si="13"/>
        <v>0</v>
      </c>
      <c r="H1066" s="40"/>
      <c r="I1066" s="10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</row>
    <row r="1067" spans="1:22" ht="32.25" customHeight="1" hidden="1">
      <c r="A1067" s="3" t="s">
        <v>770</v>
      </c>
      <c r="B1067" s="3" t="s">
        <v>410</v>
      </c>
      <c r="C1067" s="3" t="s">
        <v>411</v>
      </c>
      <c r="D1067" s="3"/>
      <c r="E1067" s="31" t="s">
        <v>419</v>
      </c>
      <c r="F1067" s="40">
        <f>F1068</f>
        <v>0</v>
      </c>
      <c r="G1067" s="39">
        <f t="shared" si="13"/>
        <v>0</v>
      </c>
      <c r="H1067" s="40">
        <f>H1068</f>
        <v>0</v>
      </c>
      <c r="I1067" s="10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</row>
    <row r="1068" spans="1:22" ht="16.5" customHeight="1" hidden="1">
      <c r="A1068" s="3" t="s">
        <v>770</v>
      </c>
      <c r="B1068" s="3" t="s">
        <v>410</v>
      </c>
      <c r="C1068" s="3" t="s">
        <v>411</v>
      </c>
      <c r="D1068" s="3" t="s">
        <v>630</v>
      </c>
      <c r="E1068" s="31" t="s">
        <v>631</v>
      </c>
      <c r="F1068" s="40">
        <v>0</v>
      </c>
      <c r="G1068" s="39">
        <f t="shared" si="13"/>
        <v>0</v>
      </c>
      <c r="H1068" s="40">
        <v>0</v>
      </c>
      <c r="I1068" s="10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</row>
    <row r="1069" spans="1:22" ht="29.25" customHeight="1" hidden="1">
      <c r="A1069" s="3" t="s">
        <v>770</v>
      </c>
      <c r="B1069" s="3" t="s">
        <v>410</v>
      </c>
      <c r="C1069" s="3" t="s">
        <v>503</v>
      </c>
      <c r="D1069" s="3"/>
      <c r="E1069" s="31" t="s">
        <v>504</v>
      </c>
      <c r="F1069" s="40">
        <f>F1070</f>
        <v>0</v>
      </c>
      <c r="G1069" s="39">
        <f t="shared" si="13"/>
        <v>0</v>
      </c>
      <c r="H1069" s="40">
        <f>H1070</f>
        <v>0</v>
      </c>
      <c r="I1069" s="10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</row>
    <row r="1070" spans="1:22" ht="16.5" customHeight="1" hidden="1">
      <c r="A1070" s="3" t="s">
        <v>770</v>
      </c>
      <c r="B1070" s="3" t="s">
        <v>410</v>
      </c>
      <c r="C1070" s="3" t="s">
        <v>503</v>
      </c>
      <c r="D1070" s="3" t="s">
        <v>630</v>
      </c>
      <c r="E1070" s="31" t="s">
        <v>631</v>
      </c>
      <c r="F1070" s="40">
        <v>0</v>
      </c>
      <c r="G1070" s="39">
        <f t="shared" si="13"/>
        <v>0</v>
      </c>
      <c r="H1070" s="40">
        <v>0</v>
      </c>
      <c r="I1070" s="1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</row>
    <row r="1071" spans="1:22" ht="20.25" customHeight="1" hidden="1">
      <c r="A1071" s="3" t="s">
        <v>770</v>
      </c>
      <c r="B1071" s="3" t="s">
        <v>623</v>
      </c>
      <c r="C1071" s="3"/>
      <c r="D1071" s="3"/>
      <c r="E1071" s="5" t="s">
        <v>624</v>
      </c>
      <c r="F1071" s="40">
        <f>F1072</f>
        <v>0</v>
      </c>
      <c r="G1071" s="39">
        <f t="shared" si="13"/>
        <v>0</v>
      </c>
      <c r="H1071" s="40">
        <f>H1072</f>
        <v>0</v>
      </c>
      <c r="I1071" s="10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</row>
    <row r="1072" spans="1:22" ht="25.5" customHeight="1" hidden="1">
      <c r="A1072" s="3" t="s">
        <v>770</v>
      </c>
      <c r="B1072" s="3" t="s">
        <v>623</v>
      </c>
      <c r="C1072" s="3" t="s">
        <v>437</v>
      </c>
      <c r="D1072" s="3"/>
      <c r="E1072" s="44" t="s">
        <v>438</v>
      </c>
      <c r="F1072" s="40">
        <f>F1073</f>
        <v>0</v>
      </c>
      <c r="G1072" s="39">
        <f t="shared" si="13"/>
        <v>0</v>
      </c>
      <c r="H1072" s="40">
        <f>H1073</f>
        <v>0</v>
      </c>
      <c r="I1072" s="10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</row>
    <row r="1073" spans="1:22" ht="16.5" customHeight="1" hidden="1">
      <c r="A1073" s="3" t="s">
        <v>770</v>
      </c>
      <c r="B1073" s="3" t="s">
        <v>623</v>
      </c>
      <c r="C1073" s="3" t="s">
        <v>437</v>
      </c>
      <c r="D1073" s="3" t="s">
        <v>630</v>
      </c>
      <c r="E1073" s="31" t="s">
        <v>631</v>
      </c>
      <c r="F1073" s="40">
        <v>0</v>
      </c>
      <c r="G1073" s="39">
        <f t="shared" si="13"/>
        <v>0</v>
      </c>
      <c r="H1073" s="40">
        <v>0</v>
      </c>
      <c r="I1073" s="10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</row>
    <row r="1074" spans="1:22" ht="16.5" customHeight="1" hidden="1">
      <c r="A1074" s="3" t="s">
        <v>770</v>
      </c>
      <c r="B1074" s="3" t="s">
        <v>730</v>
      </c>
      <c r="C1074" s="3"/>
      <c r="D1074" s="3"/>
      <c r="E1074" s="5" t="s">
        <v>731</v>
      </c>
      <c r="F1074" s="39">
        <f>F1083+F1085+F1081+F1075+F1077+F1079</f>
        <v>0</v>
      </c>
      <c r="G1074" s="39">
        <f t="shared" si="13"/>
        <v>0</v>
      </c>
      <c r="H1074" s="39">
        <f>H1083+H1085+H1081+H1075+H1077+H1079</f>
        <v>0</v>
      </c>
      <c r="I1074" s="10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</row>
    <row r="1075" spans="1:22" ht="25.5" customHeight="1" hidden="1">
      <c r="A1075" s="3" t="s">
        <v>770</v>
      </c>
      <c r="B1075" s="3" t="s">
        <v>730</v>
      </c>
      <c r="C1075" s="3" t="s">
        <v>437</v>
      </c>
      <c r="D1075" s="3"/>
      <c r="E1075" s="44" t="s">
        <v>438</v>
      </c>
      <c r="F1075" s="39">
        <f>F1076</f>
        <v>0</v>
      </c>
      <c r="G1075" s="39">
        <f t="shared" si="13"/>
        <v>0</v>
      </c>
      <c r="H1075" s="39">
        <f>H1076</f>
        <v>0</v>
      </c>
      <c r="I1075" s="10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</row>
    <row r="1076" spans="1:22" ht="16.5" customHeight="1" hidden="1">
      <c r="A1076" s="3" t="s">
        <v>770</v>
      </c>
      <c r="B1076" s="3" t="s">
        <v>730</v>
      </c>
      <c r="C1076" s="3" t="s">
        <v>437</v>
      </c>
      <c r="D1076" s="3" t="s">
        <v>630</v>
      </c>
      <c r="E1076" s="31" t="s">
        <v>631</v>
      </c>
      <c r="F1076" s="40"/>
      <c r="G1076" s="39">
        <f t="shared" si="13"/>
        <v>0</v>
      </c>
      <c r="H1076" s="40"/>
      <c r="I1076" s="10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</row>
    <row r="1077" spans="1:22" ht="21" hidden="1">
      <c r="A1077" s="3" t="s">
        <v>770</v>
      </c>
      <c r="B1077" s="3" t="s">
        <v>730</v>
      </c>
      <c r="C1077" s="2">
        <v>1020132</v>
      </c>
      <c r="D1077" s="2"/>
      <c r="E1077" s="31" t="s">
        <v>400</v>
      </c>
      <c r="F1077" s="39">
        <f>F1078</f>
        <v>0</v>
      </c>
      <c r="G1077" s="39">
        <f t="shared" si="13"/>
        <v>0</v>
      </c>
      <c r="H1077" s="39">
        <f>H1078</f>
        <v>0</v>
      </c>
      <c r="I1077" s="10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</row>
    <row r="1078" spans="1:22" ht="16.5" customHeight="1" hidden="1">
      <c r="A1078" s="3" t="s">
        <v>770</v>
      </c>
      <c r="B1078" s="3" t="s">
        <v>730</v>
      </c>
      <c r="C1078" s="2">
        <v>1020132</v>
      </c>
      <c r="D1078" s="3" t="s">
        <v>630</v>
      </c>
      <c r="E1078" s="31" t="s">
        <v>631</v>
      </c>
      <c r="F1078" s="39"/>
      <c r="G1078" s="39">
        <f t="shared" si="13"/>
        <v>0</v>
      </c>
      <c r="H1078" s="39"/>
      <c r="I1078" s="10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</row>
    <row r="1079" spans="1:22" ht="31.5" hidden="1">
      <c r="A1079" s="3" t="s">
        <v>770</v>
      </c>
      <c r="B1079" s="3" t="s">
        <v>730</v>
      </c>
      <c r="C1079" s="2">
        <v>5222752</v>
      </c>
      <c r="D1079" s="2"/>
      <c r="E1079" s="31" t="s">
        <v>401</v>
      </c>
      <c r="F1079" s="39">
        <f>F1080</f>
        <v>0</v>
      </c>
      <c r="G1079" s="39">
        <f t="shared" si="13"/>
        <v>0</v>
      </c>
      <c r="H1079" s="39">
        <f>H1080</f>
        <v>0</v>
      </c>
      <c r="I1079" s="10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</row>
    <row r="1080" spans="1:22" ht="16.5" customHeight="1" hidden="1">
      <c r="A1080" s="3" t="s">
        <v>770</v>
      </c>
      <c r="B1080" s="3" t="s">
        <v>730</v>
      </c>
      <c r="C1080" s="2">
        <v>5222752</v>
      </c>
      <c r="D1080" s="3" t="s">
        <v>630</v>
      </c>
      <c r="E1080" s="31" t="s">
        <v>631</v>
      </c>
      <c r="F1080" s="39"/>
      <c r="G1080" s="39">
        <f t="shared" si="13"/>
        <v>0</v>
      </c>
      <c r="H1080" s="39"/>
      <c r="I1080" s="1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</row>
    <row r="1081" spans="1:22" ht="31.5" customHeight="1" hidden="1">
      <c r="A1081" s="3" t="s">
        <v>770</v>
      </c>
      <c r="B1081" s="3" t="s">
        <v>730</v>
      </c>
      <c r="C1081" s="2">
        <v>5222742</v>
      </c>
      <c r="D1081" s="2"/>
      <c r="E1081" s="5" t="s">
        <v>292</v>
      </c>
      <c r="F1081" s="39">
        <f>F1082</f>
        <v>0</v>
      </c>
      <c r="G1081" s="39">
        <f t="shared" si="13"/>
        <v>0</v>
      </c>
      <c r="H1081" s="39">
        <f>H1082</f>
        <v>0</v>
      </c>
      <c r="I1081" s="10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</row>
    <row r="1082" spans="1:22" ht="16.5" customHeight="1" hidden="1">
      <c r="A1082" s="3" t="s">
        <v>770</v>
      </c>
      <c r="B1082" s="3" t="s">
        <v>730</v>
      </c>
      <c r="C1082" s="2">
        <v>5222742</v>
      </c>
      <c r="D1082" s="3" t="s">
        <v>630</v>
      </c>
      <c r="E1082" s="5" t="s">
        <v>631</v>
      </c>
      <c r="F1082" s="39">
        <v>0</v>
      </c>
      <c r="G1082" s="39">
        <f t="shared" si="13"/>
        <v>0</v>
      </c>
      <c r="H1082" s="39">
        <v>0</v>
      </c>
      <c r="I1082" s="10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</row>
    <row r="1083" spans="1:22" ht="16.5" customHeight="1" hidden="1">
      <c r="A1083" s="3" t="s">
        <v>770</v>
      </c>
      <c r="B1083" s="3" t="s">
        <v>730</v>
      </c>
      <c r="C1083" s="3" t="s">
        <v>773</v>
      </c>
      <c r="D1083" s="2"/>
      <c r="E1083" s="5" t="s">
        <v>774</v>
      </c>
      <c r="F1083" s="39">
        <f>F1084</f>
        <v>0</v>
      </c>
      <c r="G1083" s="39">
        <f t="shared" si="13"/>
        <v>0</v>
      </c>
      <c r="H1083" s="39">
        <f>H1084</f>
        <v>0</v>
      </c>
      <c r="I1083" s="10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</row>
    <row r="1084" spans="1:22" ht="16.5" customHeight="1" hidden="1">
      <c r="A1084" s="3" t="s">
        <v>770</v>
      </c>
      <c r="B1084" s="3" t="s">
        <v>730</v>
      </c>
      <c r="C1084" s="3" t="s">
        <v>773</v>
      </c>
      <c r="D1084" s="3" t="s">
        <v>630</v>
      </c>
      <c r="E1084" s="5" t="s">
        <v>631</v>
      </c>
      <c r="F1084" s="40">
        <v>0</v>
      </c>
      <c r="G1084" s="39">
        <f t="shared" si="13"/>
        <v>0</v>
      </c>
      <c r="H1084" s="40">
        <v>0</v>
      </c>
      <c r="I1084" s="10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</row>
    <row r="1085" spans="1:22" ht="15" customHeight="1" hidden="1">
      <c r="A1085" s="3" t="s">
        <v>770</v>
      </c>
      <c r="B1085" s="3" t="s">
        <v>730</v>
      </c>
      <c r="C1085" s="3" t="s">
        <v>773</v>
      </c>
      <c r="D1085" s="2"/>
      <c r="E1085" s="5" t="s">
        <v>97</v>
      </c>
      <c r="F1085" s="41">
        <f>F1086</f>
        <v>0</v>
      </c>
      <c r="G1085" s="39">
        <f t="shared" si="13"/>
        <v>0</v>
      </c>
      <c r="H1085" s="41">
        <f>H1086</f>
        <v>0</v>
      </c>
      <c r="I1085" s="10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spans="1:22" ht="16.5" customHeight="1" hidden="1">
      <c r="A1086" s="3" t="s">
        <v>770</v>
      </c>
      <c r="B1086" s="3" t="s">
        <v>730</v>
      </c>
      <c r="C1086" s="3" t="s">
        <v>773</v>
      </c>
      <c r="D1086" s="3" t="s">
        <v>630</v>
      </c>
      <c r="E1086" s="5" t="s">
        <v>631</v>
      </c>
      <c r="F1086" s="40">
        <v>0</v>
      </c>
      <c r="G1086" s="39">
        <f t="shared" si="13"/>
        <v>0</v>
      </c>
      <c r="H1086" s="40">
        <v>0</v>
      </c>
      <c r="I1086" s="10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</row>
    <row r="1087" spans="1:22" ht="16.5" customHeight="1" hidden="1">
      <c r="A1087" s="3" t="s">
        <v>770</v>
      </c>
      <c r="B1087" s="3" t="s">
        <v>775</v>
      </c>
      <c r="C1087" s="2"/>
      <c r="D1087" s="2"/>
      <c r="E1087" s="5" t="s">
        <v>0</v>
      </c>
      <c r="F1087" s="39">
        <f>F1088+F1090+F1092</f>
        <v>0</v>
      </c>
      <c r="G1087" s="39">
        <f t="shared" si="13"/>
        <v>0</v>
      </c>
      <c r="H1087" s="39">
        <f>H1088+H1090+H1092</f>
        <v>0</v>
      </c>
      <c r="I1087" s="10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spans="1:22" ht="26.25" customHeight="1" hidden="1">
      <c r="A1088" s="3" t="s">
        <v>770</v>
      </c>
      <c r="B1088" s="3" t="s">
        <v>775</v>
      </c>
      <c r="C1088" s="3" t="s">
        <v>1</v>
      </c>
      <c r="D1088" s="2"/>
      <c r="E1088" s="5" t="s">
        <v>2</v>
      </c>
      <c r="F1088" s="39">
        <f>F1089</f>
        <v>0</v>
      </c>
      <c r="G1088" s="39">
        <f t="shared" si="13"/>
        <v>0</v>
      </c>
      <c r="H1088" s="39">
        <f>H1089</f>
        <v>0</v>
      </c>
      <c r="I1088" s="10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089" spans="1:22" ht="16.5" customHeight="1" hidden="1">
      <c r="A1089" s="3" t="s">
        <v>770</v>
      </c>
      <c r="B1089" s="3" t="s">
        <v>775</v>
      </c>
      <c r="C1089" s="3" t="s">
        <v>1</v>
      </c>
      <c r="D1089" s="3" t="s">
        <v>630</v>
      </c>
      <c r="E1089" s="5" t="s">
        <v>631</v>
      </c>
      <c r="F1089" s="40">
        <v>0</v>
      </c>
      <c r="G1089" s="39">
        <f t="shared" si="13"/>
        <v>0</v>
      </c>
      <c r="H1089" s="40">
        <v>0</v>
      </c>
      <c r="I1089" s="10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</row>
    <row r="1090" spans="1:22" ht="16.5" customHeight="1" hidden="1">
      <c r="A1090" s="3" t="s">
        <v>770</v>
      </c>
      <c r="B1090" s="3" t="s">
        <v>775</v>
      </c>
      <c r="C1090" s="3" t="s">
        <v>773</v>
      </c>
      <c r="D1090" s="2"/>
      <c r="E1090" s="5" t="s">
        <v>774</v>
      </c>
      <c r="F1090" s="41">
        <f>F1091</f>
        <v>0</v>
      </c>
      <c r="G1090" s="39">
        <f t="shared" si="13"/>
        <v>0</v>
      </c>
      <c r="H1090" s="41">
        <f>H1091</f>
        <v>0</v>
      </c>
      <c r="I1090" s="1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</row>
    <row r="1091" spans="1:22" ht="16.5" customHeight="1" hidden="1">
      <c r="A1091" s="3" t="s">
        <v>770</v>
      </c>
      <c r="B1091" s="3" t="s">
        <v>775</v>
      </c>
      <c r="C1091" s="3" t="s">
        <v>773</v>
      </c>
      <c r="D1091" s="3" t="s">
        <v>630</v>
      </c>
      <c r="E1091" s="5" t="s">
        <v>631</v>
      </c>
      <c r="F1091" s="40">
        <v>0</v>
      </c>
      <c r="G1091" s="39">
        <f t="shared" si="13"/>
        <v>0</v>
      </c>
      <c r="H1091" s="40">
        <v>0</v>
      </c>
      <c r="I1091" s="10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</row>
    <row r="1092" spans="1:22" ht="16.5" customHeight="1" hidden="1">
      <c r="A1092" s="3" t="s">
        <v>770</v>
      </c>
      <c r="B1092" s="3" t="s">
        <v>775</v>
      </c>
      <c r="C1092" s="3" t="s">
        <v>773</v>
      </c>
      <c r="D1092" s="2"/>
      <c r="E1092" s="11" t="s">
        <v>631</v>
      </c>
      <c r="F1092" s="41">
        <f>F1093</f>
        <v>0</v>
      </c>
      <c r="G1092" s="39">
        <f t="shared" si="13"/>
        <v>0</v>
      </c>
      <c r="H1092" s="41">
        <f>H1093</f>
        <v>0</v>
      </c>
      <c r="I1092" s="10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</row>
    <row r="1093" spans="1:22" ht="17.25" customHeight="1" hidden="1">
      <c r="A1093" s="3" t="s">
        <v>770</v>
      </c>
      <c r="B1093" s="3" t="s">
        <v>775</v>
      </c>
      <c r="C1093" s="3" t="s">
        <v>773</v>
      </c>
      <c r="D1093" s="3" t="s">
        <v>630</v>
      </c>
      <c r="E1093" s="11" t="s">
        <v>84</v>
      </c>
      <c r="F1093" s="40">
        <v>0</v>
      </c>
      <c r="G1093" s="39">
        <f t="shared" si="13"/>
        <v>0</v>
      </c>
      <c r="H1093" s="40">
        <v>0</v>
      </c>
      <c r="I1093" s="10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</row>
    <row r="1094" spans="1:22" ht="14.25" customHeight="1" hidden="1">
      <c r="A1094" s="3" t="s">
        <v>770</v>
      </c>
      <c r="B1094" s="3" t="s">
        <v>632</v>
      </c>
      <c r="C1094" s="2"/>
      <c r="D1094" s="2"/>
      <c r="E1094" s="5" t="s">
        <v>633</v>
      </c>
      <c r="F1094" s="39">
        <f>F1095+F1109+F1111+F1103+F1105+F1107+F1097+F1113+F1099+F1101+F1115</f>
        <v>0</v>
      </c>
      <c r="G1094" s="39">
        <f t="shared" si="13"/>
        <v>0</v>
      </c>
      <c r="H1094" s="39">
        <f>H1095+H1109+H1111+H1103+H1105+H1107+H1097+H1113+H1099+H1101+H1115</f>
        <v>0</v>
      </c>
      <c r="I1094" s="10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</row>
    <row r="1095" spans="1:22" ht="30" customHeight="1" hidden="1">
      <c r="A1095" s="3" t="s">
        <v>770</v>
      </c>
      <c r="B1095" s="3" t="s">
        <v>632</v>
      </c>
      <c r="C1095" s="3" t="s">
        <v>3</v>
      </c>
      <c r="D1095" s="2"/>
      <c r="E1095" s="5" t="s">
        <v>4</v>
      </c>
      <c r="F1095" s="39">
        <f>F1096</f>
        <v>0</v>
      </c>
      <c r="G1095" s="39">
        <f t="shared" si="13"/>
        <v>0</v>
      </c>
      <c r="H1095" s="39">
        <f>H1096</f>
        <v>0</v>
      </c>
      <c r="I1095" s="10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</row>
    <row r="1096" spans="1:22" ht="16.5" customHeight="1" hidden="1">
      <c r="A1096" s="3" t="s">
        <v>770</v>
      </c>
      <c r="B1096" s="3" t="s">
        <v>632</v>
      </c>
      <c r="C1096" s="3" t="s">
        <v>3</v>
      </c>
      <c r="D1096" s="3" t="s">
        <v>630</v>
      </c>
      <c r="E1096" s="5" t="s">
        <v>631</v>
      </c>
      <c r="F1096" s="40">
        <v>0</v>
      </c>
      <c r="G1096" s="39">
        <f t="shared" si="13"/>
        <v>0</v>
      </c>
      <c r="H1096" s="40">
        <v>0</v>
      </c>
      <c r="I1096" s="10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</row>
    <row r="1097" spans="1:22" ht="16.5" customHeight="1" hidden="1">
      <c r="A1097" s="3" t="s">
        <v>770</v>
      </c>
      <c r="B1097" s="3" t="s">
        <v>632</v>
      </c>
      <c r="C1097" s="3" t="s">
        <v>354</v>
      </c>
      <c r="D1097" s="3"/>
      <c r="E1097" s="31" t="s">
        <v>397</v>
      </c>
      <c r="F1097" s="40">
        <f>F1098</f>
        <v>0</v>
      </c>
      <c r="G1097" s="39">
        <f t="shared" si="13"/>
        <v>0</v>
      </c>
      <c r="H1097" s="40">
        <f>H1098</f>
        <v>0</v>
      </c>
      <c r="I1097" s="10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</row>
    <row r="1098" spans="1:22" ht="16.5" customHeight="1" hidden="1">
      <c r="A1098" s="3" t="s">
        <v>770</v>
      </c>
      <c r="B1098" s="3" t="s">
        <v>632</v>
      </c>
      <c r="C1098" s="3" t="s">
        <v>354</v>
      </c>
      <c r="D1098" s="3" t="s">
        <v>586</v>
      </c>
      <c r="E1098" s="31" t="s">
        <v>587</v>
      </c>
      <c r="F1098" s="40"/>
      <c r="G1098" s="39">
        <f t="shared" si="13"/>
        <v>0</v>
      </c>
      <c r="H1098" s="40"/>
      <c r="I1098" s="10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</row>
    <row r="1099" spans="1:22" ht="26.25" customHeight="1" hidden="1">
      <c r="A1099" s="3" t="s">
        <v>770</v>
      </c>
      <c r="B1099" s="3" t="s">
        <v>632</v>
      </c>
      <c r="C1099" s="3" t="s">
        <v>412</v>
      </c>
      <c r="D1099" s="3"/>
      <c r="E1099" s="31" t="s">
        <v>417</v>
      </c>
      <c r="F1099" s="40">
        <f>F1100</f>
        <v>0</v>
      </c>
      <c r="G1099" s="39">
        <f t="shared" si="13"/>
        <v>0</v>
      </c>
      <c r="H1099" s="40">
        <f>H1100</f>
        <v>0</v>
      </c>
      <c r="I1099" s="10"/>
      <c r="K1099"/>
      <c r="L1099"/>
      <c r="M1099"/>
      <c r="N1099"/>
      <c r="O1099"/>
      <c r="P1099"/>
      <c r="Q1099"/>
      <c r="R1099"/>
      <c r="S1099"/>
      <c r="T1099"/>
      <c r="U1099"/>
      <c r="V1099"/>
    </row>
    <row r="1100" spans="1:22" ht="16.5" customHeight="1" hidden="1">
      <c r="A1100" s="3" t="s">
        <v>770</v>
      </c>
      <c r="B1100" s="3" t="s">
        <v>632</v>
      </c>
      <c r="C1100" s="3" t="s">
        <v>412</v>
      </c>
      <c r="D1100" s="3" t="s">
        <v>630</v>
      </c>
      <c r="E1100" s="31" t="s">
        <v>631</v>
      </c>
      <c r="F1100" s="40"/>
      <c r="G1100" s="39">
        <f t="shared" si="13"/>
        <v>0</v>
      </c>
      <c r="H1100" s="40"/>
      <c r="I1100" s="10"/>
      <c r="K1100"/>
      <c r="L1100"/>
      <c r="M1100"/>
      <c r="N1100"/>
      <c r="O1100"/>
      <c r="P1100"/>
      <c r="Q1100"/>
      <c r="R1100"/>
      <c r="S1100"/>
      <c r="T1100"/>
      <c r="U1100"/>
      <c r="V1100"/>
    </row>
    <row r="1101" spans="1:22" ht="27.75" customHeight="1" hidden="1">
      <c r="A1101" s="3" t="s">
        <v>770</v>
      </c>
      <c r="B1101" s="3" t="s">
        <v>632</v>
      </c>
      <c r="C1101" s="3" t="s">
        <v>439</v>
      </c>
      <c r="D1101" s="3"/>
      <c r="E1101" s="31" t="s">
        <v>440</v>
      </c>
      <c r="F1101" s="40">
        <f>F1102</f>
        <v>0</v>
      </c>
      <c r="G1101" s="39">
        <f t="shared" si="13"/>
        <v>0</v>
      </c>
      <c r="H1101" s="40">
        <f>H1102</f>
        <v>0</v>
      </c>
      <c r="I1101" s="10"/>
      <c r="K1101"/>
      <c r="L1101"/>
      <c r="M1101"/>
      <c r="N1101"/>
      <c r="O1101"/>
      <c r="P1101"/>
      <c r="Q1101"/>
      <c r="R1101"/>
      <c r="S1101"/>
      <c r="T1101"/>
      <c r="U1101"/>
      <c r="V1101"/>
    </row>
    <row r="1102" spans="1:22" ht="15.75" customHeight="1" hidden="1">
      <c r="A1102" s="3" t="s">
        <v>770</v>
      </c>
      <c r="B1102" s="3" t="s">
        <v>632</v>
      </c>
      <c r="C1102" s="3" t="s">
        <v>439</v>
      </c>
      <c r="D1102" s="3" t="s">
        <v>630</v>
      </c>
      <c r="E1102" s="31" t="s">
        <v>631</v>
      </c>
      <c r="F1102" s="40">
        <v>0</v>
      </c>
      <c r="G1102" s="39">
        <f t="shared" si="13"/>
        <v>0</v>
      </c>
      <c r="H1102" s="40">
        <v>0</v>
      </c>
      <c r="I1102" s="10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spans="1:22" ht="22.5" customHeight="1" hidden="1">
      <c r="A1103" s="3" t="s">
        <v>770</v>
      </c>
      <c r="B1103" s="3" t="s">
        <v>632</v>
      </c>
      <c r="C1103" s="3" t="s">
        <v>187</v>
      </c>
      <c r="D1103" s="3"/>
      <c r="E1103" s="5" t="s">
        <v>247</v>
      </c>
      <c r="F1103" s="40">
        <f>F1104</f>
        <v>0</v>
      </c>
      <c r="G1103" s="39">
        <f t="shared" si="13"/>
        <v>0</v>
      </c>
      <c r="H1103" s="40">
        <f>H1104</f>
        <v>0</v>
      </c>
      <c r="I1103" s="10"/>
      <c r="K1103"/>
      <c r="L1103"/>
      <c r="M1103"/>
      <c r="N1103"/>
      <c r="O1103"/>
      <c r="P1103"/>
      <c r="Q1103"/>
      <c r="R1103"/>
      <c r="S1103"/>
      <c r="T1103"/>
      <c r="U1103"/>
      <c r="V1103"/>
    </row>
    <row r="1104" spans="1:22" ht="16.5" customHeight="1" hidden="1">
      <c r="A1104" s="3" t="s">
        <v>770</v>
      </c>
      <c r="B1104" s="3" t="s">
        <v>632</v>
      </c>
      <c r="C1104" s="3" t="s">
        <v>187</v>
      </c>
      <c r="D1104" s="3" t="s">
        <v>586</v>
      </c>
      <c r="E1104" s="5" t="s">
        <v>587</v>
      </c>
      <c r="F1104" s="40"/>
      <c r="G1104" s="39">
        <f t="shared" si="13"/>
        <v>0</v>
      </c>
      <c r="H1104" s="40"/>
      <c r="I1104" s="10"/>
      <c r="K1104"/>
      <c r="L1104"/>
      <c r="M1104"/>
      <c r="N1104"/>
      <c r="O1104"/>
      <c r="P1104"/>
      <c r="Q1104"/>
      <c r="R1104"/>
      <c r="S1104"/>
      <c r="T1104"/>
      <c r="U1104"/>
      <c r="V1104"/>
    </row>
    <row r="1105" spans="1:22" ht="23.25" customHeight="1" hidden="1">
      <c r="A1105" s="3" t="s">
        <v>770</v>
      </c>
      <c r="B1105" s="3" t="s">
        <v>632</v>
      </c>
      <c r="C1105" s="3" t="s">
        <v>188</v>
      </c>
      <c r="D1105" s="3"/>
      <c r="E1105" s="5" t="s">
        <v>254</v>
      </c>
      <c r="F1105" s="40">
        <f>F1106</f>
        <v>0</v>
      </c>
      <c r="G1105" s="39">
        <f t="shared" si="13"/>
        <v>0</v>
      </c>
      <c r="H1105" s="40">
        <f>H1106</f>
        <v>0</v>
      </c>
      <c r="I1105" s="10"/>
      <c r="K1105"/>
      <c r="L1105"/>
      <c r="M1105"/>
      <c r="N1105"/>
      <c r="O1105"/>
      <c r="P1105"/>
      <c r="Q1105"/>
      <c r="R1105"/>
      <c r="S1105"/>
      <c r="T1105"/>
      <c r="U1105"/>
      <c r="V1105"/>
    </row>
    <row r="1106" spans="1:22" ht="16.5" customHeight="1" hidden="1">
      <c r="A1106" s="3" t="s">
        <v>770</v>
      </c>
      <c r="B1106" s="3" t="s">
        <v>632</v>
      </c>
      <c r="C1106" s="3" t="s">
        <v>188</v>
      </c>
      <c r="D1106" s="3" t="s">
        <v>586</v>
      </c>
      <c r="E1106" s="5" t="s">
        <v>587</v>
      </c>
      <c r="F1106" s="40">
        <v>0</v>
      </c>
      <c r="G1106" s="39">
        <f t="shared" si="13"/>
        <v>0</v>
      </c>
      <c r="H1106" s="40">
        <v>0</v>
      </c>
      <c r="I1106" s="10"/>
      <c r="K1106"/>
      <c r="L1106"/>
      <c r="M1106"/>
      <c r="N1106"/>
      <c r="O1106"/>
      <c r="P1106"/>
      <c r="Q1106"/>
      <c r="R1106"/>
      <c r="S1106"/>
      <c r="T1106"/>
      <c r="U1106"/>
      <c r="V1106"/>
    </row>
    <row r="1107" spans="1:22" ht="25.5" customHeight="1" hidden="1">
      <c r="A1107" s="3" t="s">
        <v>770</v>
      </c>
      <c r="B1107" s="3" t="s">
        <v>632</v>
      </c>
      <c r="C1107" s="3" t="s">
        <v>189</v>
      </c>
      <c r="D1107" s="3"/>
      <c r="E1107" s="5" t="s">
        <v>247</v>
      </c>
      <c r="F1107" s="40">
        <f>F1108</f>
        <v>0</v>
      </c>
      <c r="G1107" s="39">
        <f t="shared" si="13"/>
        <v>0</v>
      </c>
      <c r="H1107" s="40">
        <f>H1108</f>
        <v>0</v>
      </c>
      <c r="I1107" s="10"/>
      <c r="K1107"/>
      <c r="L1107"/>
      <c r="M1107"/>
      <c r="N1107"/>
      <c r="O1107"/>
      <c r="P1107"/>
      <c r="Q1107"/>
      <c r="R1107"/>
      <c r="S1107"/>
      <c r="T1107"/>
      <c r="U1107"/>
      <c r="V1107"/>
    </row>
    <row r="1108" spans="1:22" ht="16.5" customHeight="1" hidden="1">
      <c r="A1108" s="3" t="s">
        <v>770</v>
      </c>
      <c r="B1108" s="3" t="s">
        <v>632</v>
      </c>
      <c r="C1108" s="3" t="s">
        <v>189</v>
      </c>
      <c r="D1108" s="3" t="s">
        <v>586</v>
      </c>
      <c r="E1108" s="5" t="s">
        <v>587</v>
      </c>
      <c r="F1108" s="40"/>
      <c r="G1108" s="39">
        <f t="shared" si="13"/>
        <v>0</v>
      </c>
      <c r="H1108" s="40"/>
      <c r="I1108" s="10"/>
      <c r="K1108"/>
      <c r="L1108"/>
      <c r="M1108"/>
      <c r="N1108"/>
      <c r="O1108"/>
      <c r="P1108"/>
      <c r="Q1108"/>
      <c r="R1108"/>
      <c r="S1108"/>
      <c r="T1108"/>
      <c r="U1108"/>
      <c r="V1108"/>
    </row>
    <row r="1109" spans="1:22" ht="31.5" hidden="1">
      <c r="A1109" s="3" t="s">
        <v>770</v>
      </c>
      <c r="B1109" s="3" t="s">
        <v>632</v>
      </c>
      <c r="C1109" s="3" t="s">
        <v>355</v>
      </c>
      <c r="D1109" s="2"/>
      <c r="E1109" s="31" t="s">
        <v>402</v>
      </c>
      <c r="F1109" s="39">
        <f>F1110</f>
        <v>0</v>
      </c>
      <c r="G1109" s="39">
        <f t="shared" si="13"/>
        <v>0</v>
      </c>
      <c r="H1109" s="39">
        <f>H1110</f>
        <v>0</v>
      </c>
      <c r="I1109" s="10"/>
      <c r="K1109"/>
      <c r="L1109"/>
      <c r="M1109"/>
      <c r="N1109"/>
      <c r="O1109"/>
      <c r="P1109"/>
      <c r="Q1109"/>
      <c r="R1109"/>
      <c r="S1109"/>
      <c r="T1109"/>
      <c r="U1109"/>
      <c r="V1109"/>
    </row>
    <row r="1110" spans="1:22" ht="16.5" customHeight="1" hidden="1">
      <c r="A1110" s="3" t="s">
        <v>770</v>
      </c>
      <c r="B1110" s="3" t="s">
        <v>632</v>
      </c>
      <c r="C1110" s="3" t="s">
        <v>355</v>
      </c>
      <c r="D1110" s="3" t="s">
        <v>586</v>
      </c>
      <c r="E1110" s="31" t="s">
        <v>587</v>
      </c>
      <c r="F1110" s="40"/>
      <c r="G1110" s="39">
        <f t="shared" si="13"/>
        <v>0</v>
      </c>
      <c r="H1110" s="40"/>
      <c r="I1110" s="47"/>
      <c r="J1110" s="9"/>
      <c r="K1110"/>
      <c r="L1110"/>
      <c r="M1110"/>
      <c r="N1110"/>
      <c r="O1110"/>
      <c r="P1110"/>
      <c r="Q1110"/>
      <c r="R1110"/>
      <c r="S1110"/>
      <c r="T1110"/>
      <c r="U1110"/>
      <c r="V1110"/>
    </row>
    <row r="1111" spans="1:22" ht="31.5" hidden="1">
      <c r="A1111" s="3" t="s">
        <v>770</v>
      </c>
      <c r="B1111" s="3" t="s">
        <v>632</v>
      </c>
      <c r="C1111" s="3" t="s">
        <v>356</v>
      </c>
      <c r="D1111" s="2"/>
      <c r="E1111" s="31" t="s">
        <v>403</v>
      </c>
      <c r="F1111" s="41">
        <f>F1112</f>
        <v>0</v>
      </c>
      <c r="G1111" s="39">
        <f t="shared" si="13"/>
        <v>0</v>
      </c>
      <c r="H1111" s="41">
        <f>H1112</f>
        <v>0</v>
      </c>
      <c r="I1111" s="47"/>
      <c r="J1111" s="9"/>
      <c r="K1111"/>
      <c r="L1111"/>
      <c r="M1111"/>
      <c r="N1111"/>
      <c r="O1111"/>
      <c r="P1111"/>
      <c r="Q1111"/>
      <c r="R1111"/>
      <c r="S1111"/>
      <c r="T1111"/>
      <c r="U1111"/>
      <c r="V1111"/>
    </row>
    <row r="1112" spans="1:22" ht="17.25" customHeight="1" hidden="1">
      <c r="A1112" s="3" t="s">
        <v>770</v>
      </c>
      <c r="B1112" s="3" t="s">
        <v>632</v>
      </c>
      <c r="C1112" s="3" t="s">
        <v>356</v>
      </c>
      <c r="D1112" s="3" t="s">
        <v>586</v>
      </c>
      <c r="E1112" s="31" t="s">
        <v>587</v>
      </c>
      <c r="F1112" s="40"/>
      <c r="G1112" s="39">
        <f t="shared" si="13"/>
        <v>0</v>
      </c>
      <c r="H1112" s="40"/>
      <c r="I1112" s="47"/>
      <c r="J1112" s="9"/>
      <c r="K1112"/>
      <c r="L1112"/>
      <c r="M1112"/>
      <c r="N1112"/>
      <c r="O1112"/>
      <c r="P1112"/>
      <c r="Q1112"/>
      <c r="R1112"/>
      <c r="S1112"/>
      <c r="T1112"/>
      <c r="U1112"/>
      <c r="V1112"/>
    </row>
    <row r="1113" spans="1:22" ht="31.5" hidden="1">
      <c r="A1113" s="3" t="s">
        <v>770</v>
      </c>
      <c r="B1113" s="3" t="s">
        <v>632</v>
      </c>
      <c r="C1113" s="3" t="s">
        <v>359</v>
      </c>
      <c r="D1113" s="3"/>
      <c r="E1113" s="31" t="s">
        <v>404</v>
      </c>
      <c r="F1113" s="40">
        <f>F1114</f>
        <v>0</v>
      </c>
      <c r="G1113" s="39">
        <f t="shared" si="13"/>
        <v>0</v>
      </c>
      <c r="H1113" s="40">
        <f>H1114</f>
        <v>0</v>
      </c>
      <c r="I1113" s="47"/>
      <c r="J1113" s="9"/>
      <c r="K1113"/>
      <c r="L1113"/>
      <c r="M1113"/>
      <c r="N1113"/>
      <c r="O1113"/>
      <c r="P1113"/>
      <c r="Q1113"/>
      <c r="R1113"/>
      <c r="S1113"/>
      <c r="T1113"/>
      <c r="U1113"/>
      <c r="V1113"/>
    </row>
    <row r="1114" spans="1:22" ht="17.25" customHeight="1" hidden="1">
      <c r="A1114" s="3" t="s">
        <v>770</v>
      </c>
      <c r="B1114" s="3" t="s">
        <v>632</v>
      </c>
      <c r="C1114" s="3" t="s">
        <v>359</v>
      </c>
      <c r="D1114" s="3" t="s">
        <v>586</v>
      </c>
      <c r="E1114" s="31" t="s">
        <v>587</v>
      </c>
      <c r="F1114" s="40"/>
      <c r="G1114" s="39">
        <f t="shared" si="13"/>
        <v>0</v>
      </c>
      <c r="H1114" s="40"/>
      <c r="I1114" s="47"/>
      <c r="J1114" s="9"/>
      <c r="K1114"/>
      <c r="L1114"/>
      <c r="M1114"/>
      <c r="N1114"/>
      <c r="O1114"/>
      <c r="P1114"/>
      <c r="Q1114"/>
      <c r="R1114"/>
      <c r="S1114"/>
      <c r="T1114"/>
      <c r="U1114"/>
      <c r="V1114"/>
    </row>
    <row r="1115" spans="1:22" ht="17.25" customHeight="1" hidden="1">
      <c r="A1115" s="3" t="s">
        <v>770</v>
      </c>
      <c r="B1115" s="3" t="s">
        <v>632</v>
      </c>
      <c r="C1115" s="3" t="s">
        <v>29</v>
      </c>
      <c r="D1115" s="3"/>
      <c r="E1115" s="31" t="s">
        <v>31</v>
      </c>
      <c r="F1115" s="40">
        <f>F1116</f>
        <v>0</v>
      </c>
      <c r="G1115" s="39">
        <f t="shared" si="13"/>
        <v>0</v>
      </c>
      <c r="H1115" s="40">
        <f>H1116</f>
        <v>0</v>
      </c>
      <c r="I1115" s="47"/>
      <c r="J1115" s="9"/>
      <c r="K1115"/>
      <c r="L1115"/>
      <c r="M1115"/>
      <c r="N1115"/>
      <c r="O1115"/>
      <c r="P1115"/>
      <c r="Q1115"/>
      <c r="R1115"/>
      <c r="S1115"/>
      <c r="T1115"/>
      <c r="U1115"/>
      <c r="V1115"/>
    </row>
    <row r="1116" spans="1:22" ht="17.25" customHeight="1" hidden="1">
      <c r="A1116" s="3" t="s">
        <v>770</v>
      </c>
      <c r="B1116" s="3" t="s">
        <v>632</v>
      </c>
      <c r="C1116" s="3" t="s">
        <v>29</v>
      </c>
      <c r="D1116" s="3" t="s">
        <v>586</v>
      </c>
      <c r="E1116" s="31" t="s">
        <v>587</v>
      </c>
      <c r="F1116" s="40"/>
      <c r="G1116" s="39">
        <f>H1116-F1116</f>
        <v>0</v>
      </c>
      <c r="H1116" s="40"/>
      <c r="I1116" s="47"/>
      <c r="J1116" s="9"/>
      <c r="K1116"/>
      <c r="L1116"/>
      <c r="M1116"/>
      <c r="N1116"/>
      <c r="O1116"/>
      <c r="P1116"/>
      <c r="Q1116"/>
      <c r="R1116"/>
      <c r="S1116"/>
      <c r="T1116"/>
      <c r="U1116"/>
      <c r="V1116"/>
    </row>
    <row r="1117" spans="1:22" ht="17.25" customHeight="1" hidden="1">
      <c r="A1117" s="3" t="s">
        <v>770</v>
      </c>
      <c r="B1117" s="3" t="s">
        <v>705</v>
      </c>
      <c r="C1117" s="3"/>
      <c r="D1117" s="3"/>
      <c r="E1117" s="31" t="s">
        <v>706</v>
      </c>
      <c r="F1117" s="40">
        <f>F1118+F1120</f>
        <v>0</v>
      </c>
      <c r="G1117" s="39">
        <f aca="true" t="shared" si="15" ref="G1117:G1213">H1117-F1117</f>
        <v>0</v>
      </c>
      <c r="H1117" s="40">
        <f>H1118+H1120</f>
        <v>0</v>
      </c>
      <c r="I1117" s="47"/>
      <c r="J1117" s="9"/>
      <c r="K1117"/>
      <c r="L1117"/>
      <c r="M1117"/>
      <c r="N1117"/>
      <c r="O1117"/>
      <c r="P1117"/>
      <c r="Q1117"/>
      <c r="R1117"/>
      <c r="S1117"/>
      <c r="T1117"/>
      <c r="U1117"/>
      <c r="V1117"/>
    </row>
    <row r="1118" spans="1:22" ht="21" hidden="1">
      <c r="A1118" s="3" t="s">
        <v>770</v>
      </c>
      <c r="B1118" s="3" t="s">
        <v>705</v>
      </c>
      <c r="C1118" s="3" t="s">
        <v>190</v>
      </c>
      <c r="D1118" s="3"/>
      <c r="E1118" s="31" t="s">
        <v>247</v>
      </c>
      <c r="F1118" s="40">
        <f>F1119</f>
        <v>0</v>
      </c>
      <c r="G1118" s="39">
        <f t="shared" si="15"/>
        <v>0</v>
      </c>
      <c r="H1118" s="40">
        <f>H1119</f>
        <v>0</v>
      </c>
      <c r="I1118" s="47"/>
      <c r="J1118" s="9"/>
      <c r="K1118"/>
      <c r="L1118"/>
      <c r="M1118"/>
      <c r="N1118"/>
      <c r="O1118"/>
      <c r="P1118"/>
      <c r="Q1118"/>
      <c r="R1118"/>
      <c r="S1118"/>
      <c r="T1118"/>
      <c r="U1118"/>
      <c r="V1118"/>
    </row>
    <row r="1119" spans="1:22" ht="17.25" customHeight="1" hidden="1">
      <c r="A1119" s="3" t="s">
        <v>770</v>
      </c>
      <c r="B1119" s="3" t="s">
        <v>705</v>
      </c>
      <c r="C1119" s="3" t="s">
        <v>190</v>
      </c>
      <c r="D1119" s="3" t="s">
        <v>586</v>
      </c>
      <c r="E1119" s="31" t="s">
        <v>587</v>
      </c>
      <c r="F1119" s="40"/>
      <c r="G1119" s="39">
        <f t="shared" si="15"/>
        <v>0</v>
      </c>
      <c r="H1119" s="40"/>
      <c r="I1119" s="47"/>
      <c r="J1119" s="9"/>
      <c r="K1119"/>
      <c r="L1119"/>
      <c r="M1119"/>
      <c r="N1119"/>
      <c r="O1119"/>
      <c r="P1119"/>
      <c r="Q1119"/>
      <c r="R1119"/>
      <c r="S1119"/>
      <c r="T1119"/>
      <c r="U1119"/>
      <c r="V1119"/>
    </row>
    <row r="1120" spans="1:22" ht="21" hidden="1">
      <c r="A1120" s="3" t="s">
        <v>770</v>
      </c>
      <c r="B1120" s="3" t="s">
        <v>705</v>
      </c>
      <c r="C1120" s="3" t="s">
        <v>191</v>
      </c>
      <c r="D1120" s="3"/>
      <c r="E1120" s="31" t="s">
        <v>254</v>
      </c>
      <c r="F1120" s="40">
        <f>F1121</f>
        <v>0</v>
      </c>
      <c r="G1120" s="39">
        <f t="shared" si="15"/>
        <v>0</v>
      </c>
      <c r="H1120" s="40">
        <f>H1121</f>
        <v>0</v>
      </c>
      <c r="I1120" s="47"/>
      <c r="J1120" s="9"/>
      <c r="K1120"/>
      <c r="L1120"/>
      <c r="M1120"/>
      <c r="N1120"/>
      <c r="O1120"/>
      <c r="P1120"/>
      <c r="Q1120"/>
      <c r="R1120"/>
      <c r="S1120"/>
      <c r="T1120"/>
      <c r="U1120"/>
      <c r="V1120"/>
    </row>
    <row r="1121" spans="1:22" ht="17.25" customHeight="1" hidden="1">
      <c r="A1121" s="3" t="s">
        <v>770</v>
      </c>
      <c r="B1121" s="3" t="s">
        <v>705</v>
      </c>
      <c r="C1121" s="3" t="s">
        <v>191</v>
      </c>
      <c r="D1121" s="3" t="s">
        <v>586</v>
      </c>
      <c r="E1121" s="31" t="s">
        <v>587</v>
      </c>
      <c r="F1121" s="40">
        <v>0</v>
      </c>
      <c r="G1121" s="39">
        <f t="shared" si="15"/>
        <v>0</v>
      </c>
      <c r="H1121" s="40">
        <v>0</v>
      </c>
      <c r="I1121" s="47"/>
      <c r="J1121" s="9"/>
      <c r="K1121"/>
      <c r="L1121"/>
      <c r="M1121"/>
      <c r="N1121"/>
      <c r="O1121"/>
      <c r="P1121"/>
      <c r="Q1121"/>
      <c r="R1121"/>
      <c r="S1121"/>
      <c r="T1121"/>
      <c r="U1121"/>
      <c r="V1121"/>
    </row>
    <row r="1122" spans="1:22" ht="17.25" customHeight="1" hidden="1">
      <c r="A1122" s="3" t="s">
        <v>770</v>
      </c>
      <c r="B1122" s="3" t="s">
        <v>677</v>
      </c>
      <c r="C1122" s="3"/>
      <c r="D1122" s="3"/>
      <c r="E1122" s="5" t="s">
        <v>678</v>
      </c>
      <c r="F1122" s="40">
        <f>F1123+F1125</f>
        <v>0</v>
      </c>
      <c r="G1122" s="39">
        <f t="shared" si="15"/>
        <v>0</v>
      </c>
      <c r="H1122" s="40">
        <f>H1123+H1125</f>
        <v>0</v>
      </c>
      <c r="I1122" s="47"/>
      <c r="J1122" s="9"/>
      <c r="K1122"/>
      <c r="L1122"/>
      <c r="M1122"/>
      <c r="N1122"/>
      <c r="O1122"/>
      <c r="P1122"/>
      <c r="Q1122"/>
      <c r="R1122"/>
      <c r="S1122"/>
      <c r="T1122"/>
      <c r="U1122"/>
      <c r="V1122"/>
    </row>
    <row r="1123" spans="1:22" ht="25.5" customHeight="1" hidden="1">
      <c r="A1123" s="3" t="s">
        <v>770</v>
      </c>
      <c r="B1123" s="3" t="s">
        <v>677</v>
      </c>
      <c r="C1123" s="3" t="s">
        <v>181</v>
      </c>
      <c r="D1123" s="3"/>
      <c r="E1123" s="5" t="s">
        <v>247</v>
      </c>
      <c r="F1123" s="40">
        <f>F1124</f>
        <v>0</v>
      </c>
      <c r="G1123" s="39">
        <f t="shared" si="15"/>
        <v>0</v>
      </c>
      <c r="H1123" s="40">
        <f>H1124</f>
        <v>0</v>
      </c>
      <c r="I1123" s="47"/>
      <c r="J1123" s="9"/>
      <c r="K1123"/>
      <c r="L1123"/>
      <c r="M1123"/>
      <c r="N1123"/>
      <c r="O1123"/>
      <c r="P1123"/>
      <c r="Q1123"/>
      <c r="R1123"/>
      <c r="S1123"/>
      <c r="T1123"/>
      <c r="U1123"/>
      <c r="V1123"/>
    </row>
    <row r="1124" spans="1:22" ht="17.25" customHeight="1" hidden="1">
      <c r="A1124" s="3" t="s">
        <v>770</v>
      </c>
      <c r="B1124" s="3" t="s">
        <v>677</v>
      </c>
      <c r="C1124" s="3" t="s">
        <v>181</v>
      </c>
      <c r="D1124" s="3" t="s">
        <v>586</v>
      </c>
      <c r="E1124" s="31" t="s">
        <v>587</v>
      </c>
      <c r="F1124" s="40">
        <v>0</v>
      </c>
      <c r="G1124" s="39">
        <f t="shared" si="15"/>
        <v>0</v>
      </c>
      <c r="H1124" s="40">
        <v>0</v>
      </c>
      <c r="I1124" s="47"/>
      <c r="J1124" s="9"/>
      <c r="K1124"/>
      <c r="L1124"/>
      <c r="M1124"/>
      <c r="N1124"/>
      <c r="O1124"/>
      <c r="P1124"/>
      <c r="Q1124"/>
      <c r="R1124"/>
      <c r="S1124"/>
      <c r="T1124"/>
      <c r="U1124"/>
      <c r="V1124"/>
    </row>
    <row r="1125" spans="1:22" ht="25.5" customHeight="1" hidden="1">
      <c r="A1125" s="3" t="s">
        <v>770</v>
      </c>
      <c r="B1125" s="3" t="s">
        <v>677</v>
      </c>
      <c r="C1125" s="3" t="s">
        <v>182</v>
      </c>
      <c r="D1125" s="3"/>
      <c r="E1125" s="5" t="s">
        <v>254</v>
      </c>
      <c r="F1125" s="40">
        <f>F1126</f>
        <v>0</v>
      </c>
      <c r="G1125" s="39">
        <f t="shared" si="15"/>
        <v>0</v>
      </c>
      <c r="H1125" s="40">
        <f>H1126</f>
        <v>0</v>
      </c>
      <c r="I1125" s="47"/>
      <c r="J1125" s="9"/>
      <c r="K1125"/>
      <c r="L1125"/>
      <c r="M1125"/>
      <c r="N1125"/>
      <c r="O1125"/>
      <c r="P1125"/>
      <c r="Q1125"/>
      <c r="R1125"/>
      <c r="S1125"/>
      <c r="T1125"/>
      <c r="U1125"/>
      <c r="V1125"/>
    </row>
    <row r="1126" spans="1:22" ht="17.25" customHeight="1" hidden="1">
      <c r="A1126" s="3" t="s">
        <v>770</v>
      </c>
      <c r="B1126" s="3" t="s">
        <v>677</v>
      </c>
      <c r="C1126" s="3" t="s">
        <v>182</v>
      </c>
      <c r="D1126" s="3" t="s">
        <v>586</v>
      </c>
      <c r="E1126" s="31" t="s">
        <v>587</v>
      </c>
      <c r="F1126" s="40">
        <v>0</v>
      </c>
      <c r="G1126" s="39">
        <f t="shared" si="15"/>
        <v>0</v>
      </c>
      <c r="H1126" s="40">
        <v>0</v>
      </c>
      <c r="I1126" s="47"/>
      <c r="J1126" s="9"/>
      <c r="K1126"/>
      <c r="L1126"/>
      <c r="M1126"/>
      <c r="N1126"/>
      <c r="O1126"/>
      <c r="P1126"/>
      <c r="Q1126"/>
      <c r="R1126"/>
      <c r="S1126"/>
      <c r="T1126"/>
      <c r="U1126"/>
      <c r="V1126"/>
    </row>
    <row r="1127" spans="1:22" ht="17.25" customHeight="1" hidden="1">
      <c r="A1127" s="3" t="s">
        <v>770</v>
      </c>
      <c r="B1127" s="3" t="s">
        <v>741</v>
      </c>
      <c r="C1127" s="3"/>
      <c r="D1127" s="3"/>
      <c r="E1127" s="31" t="s">
        <v>495</v>
      </c>
      <c r="F1127" s="40">
        <f>F1128</f>
        <v>0</v>
      </c>
      <c r="G1127" s="39">
        <f t="shared" si="15"/>
        <v>0</v>
      </c>
      <c r="H1127" s="40">
        <f>H1128</f>
        <v>0</v>
      </c>
      <c r="I1127" s="47"/>
      <c r="J1127" s="9"/>
      <c r="K1127"/>
      <c r="L1127"/>
      <c r="M1127"/>
      <c r="N1127"/>
      <c r="O1127"/>
      <c r="P1127"/>
      <c r="Q1127"/>
      <c r="R1127"/>
      <c r="S1127"/>
      <c r="T1127"/>
      <c r="U1127"/>
      <c r="V1127"/>
    </row>
    <row r="1128" spans="1:22" ht="46.5" customHeight="1" hidden="1">
      <c r="A1128" s="3" t="s">
        <v>770</v>
      </c>
      <c r="B1128" s="3" t="s">
        <v>741</v>
      </c>
      <c r="C1128" s="3" t="s">
        <v>346</v>
      </c>
      <c r="D1128" s="3"/>
      <c r="E1128" s="31" t="s">
        <v>330</v>
      </c>
      <c r="F1128" s="40">
        <f>F1129</f>
        <v>0</v>
      </c>
      <c r="G1128" s="39">
        <f t="shared" si="15"/>
        <v>0</v>
      </c>
      <c r="H1128" s="40">
        <f>H1129</f>
        <v>0</v>
      </c>
      <c r="I1128" s="47"/>
      <c r="J1128" s="9"/>
      <c r="K1128"/>
      <c r="L1128"/>
      <c r="M1128"/>
      <c r="N1128"/>
      <c r="O1128"/>
      <c r="P1128"/>
      <c r="Q1128"/>
      <c r="R1128"/>
      <c r="S1128"/>
      <c r="T1128"/>
      <c r="U1128"/>
      <c r="V1128"/>
    </row>
    <row r="1129" spans="1:22" ht="17.25" customHeight="1" hidden="1">
      <c r="A1129" s="3" t="s">
        <v>770</v>
      </c>
      <c r="B1129" s="3" t="s">
        <v>741</v>
      </c>
      <c r="C1129" s="3" t="s">
        <v>346</v>
      </c>
      <c r="D1129" s="3" t="s">
        <v>596</v>
      </c>
      <c r="E1129" s="5" t="s">
        <v>597</v>
      </c>
      <c r="F1129" s="40"/>
      <c r="G1129" s="39">
        <f t="shared" si="15"/>
        <v>0</v>
      </c>
      <c r="H1129" s="40"/>
      <c r="I1129" s="47"/>
      <c r="J1129" s="9"/>
      <c r="K1129"/>
      <c r="L1129"/>
      <c r="M1129"/>
      <c r="N1129"/>
      <c r="O1129"/>
      <c r="P1129"/>
      <c r="Q1129"/>
      <c r="R1129"/>
      <c r="S1129"/>
      <c r="T1129"/>
      <c r="U1129"/>
      <c r="V1129"/>
    </row>
    <row r="1130" spans="1:22" ht="20.25" customHeight="1" hidden="1">
      <c r="A1130" s="3" t="s">
        <v>770</v>
      </c>
      <c r="B1130" s="3" t="s">
        <v>660</v>
      </c>
      <c r="C1130" s="3"/>
      <c r="D1130" s="3"/>
      <c r="E1130" s="5" t="s">
        <v>661</v>
      </c>
      <c r="F1130" s="40">
        <f>F1133+F1135+F1131+F1137</f>
        <v>0</v>
      </c>
      <c r="G1130" s="39">
        <f t="shared" si="15"/>
        <v>0</v>
      </c>
      <c r="H1130" s="40">
        <f>H1133+H1135+H1131+H1137</f>
        <v>0</v>
      </c>
      <c r="I1130" s="47"/>
      <c r="J1130" s="9"/>
      <c r="K1130"/>
      <c r="L1130"/>
      <c r="M1130"/>
      <c r="N1130"/>
      <c r="O1130"/>
      <c r="P1130"/>
      <c r="Q1130"/>
      <c r="R1130"/>
      <c r="S1130"/>
      <c r="T1130"/>
      <c r="U1130"/>
      <c r="V1130"/>
    </row>
    <row r="1131" spans="1:22" ht="25.5" customHeight="1" hidden="1">
      <c r="A1131" s="3" t="s">
        <v>770</v>
      </c>
      <c r="B1131" s="3" t="s">
        <v>660</v>
      </c>
      <c r="C1131" s="3" t="s">
        <v>347</v>
      </c>
      <c r="D1131" s="3"/>
      <c r="E1131" s="5" t="s">
        <v>390</v>
      </c>
      <c r="F1131" s="40">
        <f>F1132</f>
        <v>0</v>
      </c>
      <c r="G1131" s="39">
        <f t="shared" si="15"/>
        <v>0</v>
      </c>
      <c r="H1131" s="40">
        <f>H1132</f>
        <v>0</v>
      </c>
      <c r="I1131" s="47"/>
      <c r="J1131" s="9"/>
      <c r="K1131"/>
      <c r="L1131"/>
      <c r="M1131"/>
      <c r="N1131"/>
      <c r="O1131"/>
      <c r="P1131"/>
      <c r="Q1131"/>
      <c r="R1131"/>
      <c r="S1131"/>
      <c r="T1131"/>
      <c r="U1131"/>
      <c r="V1131"/>
    </row>
    <row r="1132" spans="1:22" ht="15" customHeight="1" hidden="1">
      <c r="A1132" s="3" t="s">
        <v>770</v>
      </c>
      <c r="B1132" s="3" t="s">
        <v>660</v>
      </c>
      <c r="C1132" s="3" t="s">
        <v>347</v>
      </c>
      <c r="D1132" s="3" t="s">
        <v>630</v>
      </c>
      <c r="E1132" s="31" t="s">
        <v>631</v>
      </c>
      <c r="F1132" s="40"/>
      <c r="G1132" s="39">
        <f t="shared" si="15"/>
        <v>0</v>
      </c>
      <c r="H1132" s="40"/>
      <c r="I1132" s="47"/>
      <c r="J1132" s="9"/>
      <c r="K1132"/>
      <c r="L1132"/>
      <c r="M1132"/>
      <c r="N1132"/>
      <c r="O1132"/>
      <c r="P1132"/>
      <c r="Q1132"/>
      <c r="R1132"/>
      <c r="S1132"/>
      <c r="T1132"/>
      <c r="U1132"/>
      <c r="V1132"/>
    </row>
    <row r="1133" spans="1:22" ht="25.5" customHeight="1" hidden="1">
      <c r="A1133" s="3" t="s">
        <v>770</v>
      </c>
      <c r="B1133" s="3" t="s">
        <v>660</v>
      </c>
      <c r="C1133" s="3" t="s">
        <v>483</v>
      </c>
      <c r="D1133" s="3"/>
      <c r="E1133" s="11" t="s">
        <v>482</v>
      </c>
      <c r="F1133" s="40">
        <f>F1134</f>
        <v>0</v>
      </c>
      <c r="G1133" s="39">
        <f t="shared" si="15"/>
        <v>0</v>
      </c>
      <c r="H1133" s="40">
        <f>H1134</f>
        <v>0</v>
      </c>
      <c r="I1133" s="47"/>
      <c r="J1133" s="9"/>
      <c r="K1133"/>
      <c r="L1133"/>
      <c r="M1133"/>
      <c r="N1133"/>
      <c r="O1133"/>
      <c r="P1133"/>
      <c r="Q1133"/>
      <c r="R1133"/>
      <c r="S1133"/>
      <c r="T1133"/>
      <c r="U1133"/>
      <c r="V1133"/>
    </row>
    <row r="1134" spans="1:22" ht="18.75" customHeight="1" hidden="1">
      <c r="A1134" s="3" t="s">
        <v>770</v>
      </c>
      <c r="B1134" s="3" t="s">
        <v>660</v>
      </c>
      <c r="C1134" s="3" t="s">
        <v>483</v>
      </c>
      <c r="D1134" s="3" t="s">
        <v>630</v>
      </c>
      <c r="E1134" s="31" t="s">
        <v>631</v>
      </c>
      <c r="F1134" s="40">
        <v>0</v>
      </c>
      <c r="G1134" s="39">
        <f t="shared" si="15"/>
        <v>0</v>
      </c>
      <c r="H1134" s="40">
        <v>0</v>
      </c>
      <c r="I1134" s="47"/>
      <c r="J1134" s="9"/>
      <c r="K1134"/>
      <c r="L1134"/>
      <c r="M1134"/>
      <c r="N1134"/>
      <c r="O1134"/>
      <c r="P1134"/>
      <c r="Q1134"/>
      <c r="R1134"/>
      <c r="S1134"/>
      <c r="T1134"/>
      <c r="U1134"/>
      <c r="V1134"/>
    </row>
    <row r="1135" spans="1:22" ht="18.75" customHeight="1" hidden="1">
      <c r="A1135" s="3" t="s">
        <v>770</v>
      </c>
      <c r="B1135" s="3" t="s">
        <v>660</v>
      </c>
      <c r="C1135" s="3" t="s">
        <v>664</v>
      </c>
      <c r="D1135" s="3"/>
      <c r="E1135" s="31" t="s">
        <v>635</v>
      </c>
      <c r="F1135" s="40">
        <f>F1136</f>
        <v>0</v>
      </c>
      <c r="G1135" s="39">
        <f t="shared" si="15"/>
        <v>0</v>
      </c>
      <c r="H1135" s="40">
        <f>H1136</f>
        <v>0</v>
      </c>
      <c r="I1135" s="47"/>
      <c r="J1135" s="9"/>
      <c r="K1135"/>
      <c r="L1135"/>
      <c r="M1135"/>
      <c r="N1135"/>
      <c r="O1135"/>
      <c r="P1135"/>
      <c r="Q1135"/>
      <c r="R1135"/>
      <c r="S1135"/>
      <c r="T1135"/>
      <c r="U1135"/>
      <c r="V1135"/>
    </row>
    <row r="1136" spans="1:22" ht="18.75" customHeight="1" hidden="1">
      <c r="A1136" s="3" t="s">
        <v>770</v>
      </c>
      <c r="B1136" s="3" t="s">
        <v>660</v>
      </c>
      <c r="C1136" s="3" t="s">
        <v>664</v>
      </c>
      <c r="D1136" s="3" t="s">
        <v>630</v>
      </c>
      <c r="E1136" s="31" t="s">
        <v>631</v>
      </c>
      <c r="F1136" s="40"/>
      <c r="G1136" s="39">
        <f t="shared" si="15"/>
        <v>0</v>
      </c>
      <c r="H1136" s="40"/>
      <c r="I1136" s="47"/>
      <c r="J1136" s="9"/>
      <c r="K1136"/>
      <c r="L1136"/>
      <c r="M1136"/>
      <c r="N1136"/>
      <c r="O1136"/>
      <c r="P1136"/>
      <c r="Q1136"/>
      <c r="R1136"/>
      <c r="S1136"/>
      <c r="T1136"/>
      <c r="U1136"/>
      <c r="V1136"/>
    </row>
    <row r="1137" spans="1:22" ht="36" customHeight="1" hidden="1">
      <c r="A1137" s="3" t="s">
        <v>770</v>
      </c>
      <c r="B1137" s="3" t="s">
        <v>660</v>
      </c>
      <c r="C1137" s="3" t="s">
        <v>350</v>
      </c>
      <c r="D1137" s="3"/>
      <c r="E1137" s="5" t="s">
        <v>393</v>
      </c>
      <c r="F1137" s="40">
        <f>F1138</f>
        <v>0</v>
      </c>
      <c r="G1137" s="39">
        <f>H1137-F1137</f>
        <v>0</v>
      </c>
      <c r="H1137" s="40">
        <f>H1138</f>
        <v>0</v>
      </c>
      <c r="I1137" s="47"/>
      <c r="J1137" s="9"/>
      <c r="K1137"/>
      <c r="L1137"/>
      <c r="M1137"/>
      <c r="N1137"/>
      <c r="O1137"/>
      <c r="P1137"/>
      <c r="Q1137"/>
      <c r="R1137"/>
      <c r="S1137"/>
      <c r="T1137"/>
      <c r="U1137"/>
      <c r="V1137"/>
    </row>
    <row r="1138" spans="1:22" ht="18.75" customHeight="1" hidden="1">
      <c r="A1138" s="3" t="s">
        <v>770</v>
      </c>
      <c r="B1138" s="3" t="s">
        <v>660</v>
      </c>
      <c r="C1138" s="3" t="s">
        <v>350</v>
      </c>
      <c r="D1138" s="3" t="s">
        <v>630</v>
      </c>
      <c r="E1138" s="31" t="s">
        <v>631</v>
      </c>
      <c r="F1138" s="40"/>
      <c r="G1138" s="39">
        <f>H1138-F1138</f>
        <v>0</v>
      </c>
      <c r="H1138" s="40"/>
      <c r="I1138" s="47"/>
      <c r="J1138" s="9"/>
      <c r="K1138"/>
      <c r="L1138"/>
      <c r="M1138"/>
      <c r="N1138"/>
      <c r="O1138"/>
      <c r="P1138"/>
      <c r="Q1138"/>
      <c r="R1138"/>
      <c r="S1138"/>
      <c r="T1138"/>
      <c r="U1138"/>
      <c r="V1138"/>
    </row>
    <row r="1139" spans="1:22" ht="18.75" customHeight="1" hidden="1">
      <c r="A1139" s="3" t="s">
        <v>770</v>
      </c>
      <c r="B1139" s="3" t="s">
        <v>38</v>
      </c>
      <c r="C1139" s="3"/>
      <c r="D1139" s="3"/>
      <c r="E1139" s="31" t="s">
        <v>39</v>
      </c>
      <c r="F1139" s="40">
        <f>F1140</f>
        <v>0</v>
      </c>
      <c r="G1139" s="39">
        <f>H1139-F1139</f>
        <v>0</v>
      </c>
      <c r="H1139" s="40">
        <f>H1140</f>
        <v>0</v>
      </c>
      <c r="I1139" s="47"/>
      <c r="J1139" s="9"/>
      <c r="K1139"/>
      <c r="L1139"/>
      <c r="M1139"/>
      <c r="N1139"/>
      <c r="O1139"/>
      <c r="P1139"/>
      <c r="Q1139"/>
      <c r="R1139"/>
      <c r="S1139"/>
      <c r="T1139"/>
      <c r="U1139"/>
      <c r="V1139"/>
    </row>
    <row r="1140" spans="1:22" ht="35.25" customHeight="1" hidden="1">
      <c r="A1140" s="3" t="s">
        <v>770</v>
      </c>
      <c r="B1140" s="3" t="s">
        <v>38</v>
      </c>
      <c r="C1140" s="3" t="s">
        <v>320</v>
      </c>
      <c r="D1140" s="3"/>
      <c r="E1140" s="31" t="s">
        <v>337</v>
      </c>
      <c r="F1140" s="40">
        <f>F1141</f>
        <v>0</v>
      </c>
      <c r="G1140" s="39">
        <f>H1140-F1140</f>
        <v>0</v>
      </c>
      <c r="H1140" s="40">
        <f>H1141</f>
        <v>0</v>
      </c>
      <c r="I1140" s="47"/>
      <c r="J1140" s="9"/>
      <c r="K1140"/>
      <c r="L1140"/>
      <c r="M1140"/>
      <c r="N1140"/>
      <c r="O1140"/>
      <c r="P1140"/>
      <c r="Q1140"/>
      <c r="R1140"/>
      <c r="S1140"/>
      <c r="T1140"/>
      <c r="U1140"/>
      <c r="V1140"/>
    </row>
    <row r="1141" spans="1:22" ht="18.75" customHeight="1" hidden="1">
      <c r="A1141" s="3" t="s">
        <v>770</v>
      </c>
      <c r="B1141" s="3" t="s">
        <v>38</v>
      </c>
      <c r="C1141" s="3" t="s">
        <v>320</v>
      </c>
      <c r="D1141" s="3" t="s">
        <v>586</v>
      </c>
      <c r="E1141" s="31" t="s">
        <v>587</v>
      </c>
      <c r="F1141" s="40"/>
      <c r="G1141" s="39">
        <f>H1141-F1141</f>
        <v>0</v>
      </c>
      <c r="H1141" s="40"/>
      <c r="I1141" s="47"/>
      <c r="J1141" s="9"/>
      <c r="K1141"/>
      <c r="L1141"/>
      <c r="M1141"/>
      <c r="N1141"/>
      <c r="O1141"/>
      <c r="P1141"/>
      <c r="Q1141"/>
      <c r="R1141"/>
      <c r="S1141"/>
      <c r="T1141"/>
      <c r="U1141"/>
      <c r="V1141"/>
    </row>
    <row r="1142" spans="1:22" ht="18" customHeight="1" hidden="1">
      <c r="A1142" s="3" t="s">
        <v>770</v>
      </c>
      <c r="B1142" s="3" t="s">
        <v>644</v>
      </c>
      <c r="C1142" s="3"/>
      <c r="D1142" s="3"/>
      <c r="E1142" s="31" t="s">
        <v>645</v>
      </c>
      <c r="F1142" s="40">
        <f>F1143+F1145</f>
        <v>0</v>
      </c>
      <c r="G1142" s="39">
        <f t="shared" si="15"/>
        <v>0</v>
      </c>
      <c r="H1142" s="40">
        <f>H1143+H1145</f>
        <v>0</v>
      </c>
      <c r="I1142" s="47"/>
      <c r="J1142" s="9"/>
      <c r="K1142"/>
      <c r="L1142"/>
      <c r="M1142"/>
      <c r="N1142"/>
      <c r="O1142"/>
      <c r="P1142"/>
      <c r="Q1142"/>
      <c r="R1142"/>
      <c r="S1142"/>
      <c r="T1142"/>
      <c r="U1142"/>
      <c r="V1142"/>
    </row>
    <row r="1143" spans="1:22" ht="20.25" customHeight="1" hidden="1">
      <c r="A1143" s="3" t="s">
        <v>770</v>
      </c>
      <c r="B1143" s="3" t="s">
        <v>644</v>
      </c>
      <c r="C1143" s="3" t="s">
        <v>218</v>
      </c>
      <c r="D1143" s="3"/>
      <c r="E1143" s="31" t="s">
        <v>300</v>
      </c>
      <c r="F1143" s="40">
        <f>F1144</f>
        <v>0</v>
      </c>
      <c r="G1143" s="39">
        <f t="shared" si="15"/>
        <v>0</v>
      </c>
      <c r="H1143" s="40">
        <f>H1144</f>
        <v>0</v>
      </c>
      <c r="I1143" s="47"/>
      <c r="J1143" s="9"/>
      <c r="K1143"/>
      <c r="L1143"/>
      <c r="M1143"/>
      <c r="N1143"/>
      <c r="O1143"/>
      <c r="P1143"/>
      <c r="Q1143"/>
      <c r="R1143"/>
      <c r="S1143"/>
      <c r="T1143"/>
      <c r="U1143"/>
      <c r="V1143"/>
    </row>
    <row r="1144" spans="1:22" ht="16.5" customHeight="1" hidden="1">
      <c r="A1144" s="3" t="s">
        <v>770</v>
      </c>
      <c r="B1144" s="3" t="s">
        <v>644</v>
      </c>
      <c r="C1144" s="3" t="s">
        <v>218</v>
      </c>
      <c r="D1144" s="3" t="s">
        <v>648</v>
      </c>
      <c r="E1144" s="31" t="s">
        <v>649</v>
      </c>
      <c r="F1144" s="40">
        <v>0</v>
      </c>
      <c r="G1144" s="39">
        <f t="shared" si="15"/>
        <v>0</v>
      </c>
      <c r="H1144" s="40">
        <v>0</v>
      </c>
      <c r="I1144" s="47"/>
      <c r="J1144" s="9"/>
      <c r="K1144"/>
      <c r="L1144"/>
      <c r="M1144"/>
      <c r="N1144"/>
      <c r="O1144"/>
      <c r="P1144"/>
      <c r="Q1144"/>
      <c r="R1144"/>
      <c r="S1144"/>
      <c r="T1144"/>
      <c r="U1144"/>
      <c r="V1144"/>
    </row>
    <row r="1145" spans="1:22" ht="24" customHeight="1" hidden="1">
      <c r="A1145" s="3" t="s">
        <v>770</v>
      </c>
      <c r="B1145" s="3" t="s">
        <v>644</v>
      </c>
      <c r="C1145" s="3" t="s">
        <v>219</v>
      </c>
      <c r="D1145" s="3"/>
      <c r="E1145" s="31" t="s">
        <v>335</v>
      </c>
      <c r="F1145" s="40">
        <f>F1146</f>
        <v>0</v>
      </c>
      <c r="G1145" s="39">
        <f t="shared" si="15"/>
        <v>0</v>
      </c>
      <c r="H1145" s="40">
        <f>H1146</f>
        <v>0</v>
      </c>
      <c r="I1145" s="47"/>
      <c r="J1145" s="9"/>
      <c r="K1145"/>
      <c r="L1145"/>
      <c r="M1145"/>
      <c r="N1145"/>
      <c r="O1145"/>
      <c r="P1145"/>
      <c r="Q1145"/>
      <c r="R1145"/>
      <c r="S1145"/>
      <c r="T1145"/>
      <c r="U1145"/>
      <c r="V1145"/>
    </row>
    <row r="1146" spans="1:22" ht="18.75" customHeight="1" hidden="1">
      <c r="A1146" s="3" t="s">
        <v>770</v>
      </c>
      <c r="B1146" s="3" t="s">
        <v>644</v>
      </c>
      <c r="C1146" s="3" t="s">
        <v>219</v>
      </c>
      <c r="D1146" s="3" t="s">
        <v>648</v>
      </c>
      <c r="E1146" s="31" t="s">
        <v>649</v>
      </c>
      <c r="F1146" s="40"/>
      <c r="G1146" s="39">
        <f t="shared" si="15"/>
        <v>0</v>
      </c>
      <c r="H1146" s="40"/>
      <c r="I1146" s="47"/>
      <c r="J1146" s="9"/>
      <c r="K1146"/>
      <c r="L1146"/>
      <c r="M1146"/>
      <c r="N1146"/>
      <c r="O1146"/>
      <c r="P1146"/>
      <c r="Q1146"/>
      <c r="R1146"/>
      <c r="S1146"/>
      <c r="T1146"/>
      <c r="U1146"/>
      <c r="V1146"/>
    </row>
    <row r="1147" spans="1:22" ht="18.75" customHeight="1" hidden="1">
      <c r="A1147" s="3" t="s">
        <v>770</v>
      </c>
      <c r="B1147" s="3" t="s">
        <v>660</v>
      </c>
      <c r="C1147" s="3" t="s">
        <v>350</v>
      </c>
      <c r="D1147" s="3"/>
      <c r="E1147" s="5"/>
      <c r="F1147" s="40">
        <f>F1148</f>
        <v>0</v>
      </c>
      <c r="G1147" s="39">
        <f t="shared" si="15"/>
        <v>0</v>
      </c>
      <c r="H1147" s="40">
        <f>H1148</f>
        <v>0</v>
      </c>
      <c r="I1147" s="47"/>
      <c r="J1147" s="9"/>
      <c r="K1147"/>
      <c r="L1147"/>
      <c r="M1147"/>
      <c r="N1147"/>
      <c r="O1147"/>
      <c r="P1147"/>
      <c r="Q1147"/>
      <c r="R1147"/>
      <c r="S1147"/>
      <c r="T1147"/>
      <c r="U1147"/>
      <c r="V1147"/>
    </row>
    <row r="1148" spans="1:22" ht="18.75" customHeight="1" hidden="1">
      <c r="A1148" s="3" t="s">
        <v>770</v>
      </c>
      <c r="B1148" s="3" t="s">
        <v>660</v>
      </c>
      <c r="C1148" s="3" t="s">
        <v>350</v>
      </c>
      <c r="D1148" s="3" t="s">
        <v>630</v>
      </c>
      <c r="E1148" s="31" t="s">
        <v>631</v>
      </c>
      <c r="F1148" s="40"/>
      <c r="G1148" s="39">
        <f t="shared" si="15"/>
        <v>0</v>
      </c>
      <c r="H1148" s="40"/>
      <c r="I1148" s="47"/>
      <c r="J1148" s="9"/>
      <c r="K1148"/>
      <c r="L1148"/>
      <c r="M1148"/>
      <c r="N1148"/>
      <c r="O1148"/>
      <c r="P1148"/>
      <c r="Q1148"/>
      <c r="R1148"/>
      <c r="S1148"/>
      <c r="T1148"/>
      <c r="U1148"/>
      <c r="V1148"/>
    </row>
    <row r="1149" spans="1:22" ht="34.5" customHeight="1" hidden="1">
      <c r="A1149" s="1" t="s">
        <v>5</v>
      </c>
      <c r="B1149" s="7"/>
      <c r="C1149" s="7"/>
      <c r="D1149" s="7"/>
      <c r="E1149" s="28" t="s">
        <v>6</v>
      </c>
      <c r="F1149" s="38">
        <f>F1153+F1189+F1196+F1237+F1296+F1183+F1150+F1186</f>
        <v>0</v>
      </c>
      <c r="G1149" s="38">
        <f t="shared" si="15"/>
        <v>0</v>
      </c>
      <c r="H1149" s="38">
        <f>H1153+H1189+H1196+H1237+H1296+H1183+H1150+H1186</f>
        <v>0</v>
      </c>
      <c r="I1149" s="10"/>
      <c r="K1149"/>
      <c r="L1149"/>
      <c r="M1149"/>
      <c r="N1149"/>
      <c r="O1149"/>
      <c r="P1149"/>
      <c r="Q1149"/>
      <c r="R1149"/>
      <c r="S1149"/>
      <c r="T1149"/>
      <c r="U1149"/>
      <c r="V1149"/>
    </row>
    <row r="1150" spans="1:22" ht="19.5" customHeight="1" hidden="1">
      <c r="A1150" s="3" t="s">
        <v>5</v>
      </c>
      <c r="B1150" s="3" t="s">
        <v>26</v>
      </c>
      <c r="C1150" s="2"/>
      <c r="D1150" s="2"/>
      <c r="E1150" s="5" t="s">
        <v>27</v>
      </c>
      <c r="F1150" s="39">
        <f>F1151</f>
        <v>0</v>
      </c>
      <c r="G1150" s="39">
        <f t="shared" si="15"/>
        <v>0</v>
      </c>
      <c r="H1150" s="39">
        <f>H1151</f>
        <v>0</v>
      </c>
      <c r="I1150" s="10"/>
      <c r="K1150"/>
      <c r="L1150"/>
      <c r="M1150"/>
      <c r="N1150"/>
      <c r="O1150"/>
      <c r="P1150"/>
      <c r="Q1150"/>
      <c r="R1150"/>
      <c r="S1150"/>
      <c r="T1150"/>
      <c r="U1150"/>
      <c r="V1150"/>
    </row>
    <row r="1151" spans="1:22" ht="31.5" customHeight="1" hidden="1">
      <c r="A1151" s="3" t="s">
        <v>5</v>
      </c>
      <c r="B1151" s="3" t="s">
        <v>26</v>
      </c>
      <c r="C1151" s="2">
        <v>5100300</v>
      </c>
      <c r="D1151" s="2"/>
      <c r="E1151" s="5" t="s">
        <v>326</v>
      </c>
      <c r="F1151" s="39">
        <f>F1152</f>
        <v>0</v>
      </c>
      <c r="G1151" s="39">
        <f t="shared" si="15"/>
        <v>0</v>
      </c>
      <c r="H1151" s="39">
        <f>H1152</f>
        <v>0</v>
      </c>
      <c r="I1151" s="10"/>
      <c r="K1151"/>
      <c r="L1151"/>
      <c r="M1151"/>
      <c r="N1151"/>
      <c r="O1151"/>
      <c r="P1151"/>
      <c r="Q1151"/>
      <c r="R1151"/>
      <c r="S1151"/>
      <c r="T1151"/>
      <c r="U1151"/>
      <c r="V1151"/>
    </row>
    <row r="1152" spans="1:22" ht="18" customHeight="1" hidden="1">
      <c r="A1152" s="3" t="s">
        <v>5</v>
      </c>
      <c r="B1152" s="3" t="s">
        <v>26</v>
      </c>
      <c r="C1152" s="2">
        <v>5100300</v>
      </c>
      <c r="D1152" s="3" t="s">
        <v>586</v>
      </c>
      <c r="E1152" s="5" t="s">
        <v>587</v>
      </c>
      <c r="F1152" s="39"/>
      <c r="G1152" s="39">
        <f t="shared" si="15"/>
        <v>0</v>
      </c>
      <c r="H1152" s="39"/>
      <c r="I1152" s="10"/>
      <c r="K1152"/>
      <c r="L1152"/>
      <c r="M1152"/>
      <c r="N1152"/>
      <c r="O1152"/>
      <c r="P1152"/>
      <c r="Q1152"/>
      <c r="R1152"/>
      <c r="S1152"/>
      <c r="T1152"/>
      <c r="U1152"/>
      <c r="V1152"/>
    </row>
    <row r="1153" spans="1:22" ht="16.5" customHeight="1" hidden="1">
      <c r="A1153" s="3" t="s">
        <v>5</v>
      </c>
      <c r="B1153" s="3" t="s">
        <v>705</v>
      </c>
      <c r="C1153" s="2"/>
      <c r="D1153" s="2"/>
      <c r="E1153" s="5" t="s">
        <v>706</v>
      </c>
      <c r="F1153" s="39">
        <f>F1154+F1159+F1181+F1167+F1175+F1177+F1179+F1157+F1161+F1171+F1173+F1163+F1165+F1169</f>
        <v>0</v>
      </c>
      <c r="G1153" s="39">
        <f t="shared" si="15"/>
        <v>0</v>
      </c>
      <c r="H1153" s="39">
        <f>H1154+H1159+H1181+H1167+H1175+H1177+H1179+H1157+H1161+H1171+H1173+H1163+H1165+H1169</f>
        <v>0</v>
      </c>
      <c r="I1153" s="10"/>
      <c r="K1153"/>
      <c r="L1153"/>
      <c r="M1153"/>
      <c r="N1153"/>
      <c r="O1153"/>
      <c r="P1153"/>
      <c r="Q1153"/>
      <c r="R1153"/>
      <c r="S1153"/>
      <c r="T1153"/>
      <c r="U1153"/>
      <c r="V1153"/>
    </row>
    <row r="1154" spans="1:22" ht="16.5" customHeight="1" hidden="1">
      <c r="A1154" s="3" t="s">
        <v>5</v>
      </c>
      <c r="B1154" s="3" t="s">
        <v>705</v>
      </c>
      <c r="C1154" s="3" t="s">
        <v>7</v>
      </c>
      <c r="D1154" s="2"/>
      <c r="E1154" s="5" t="s">
        <v>8</v>
      </c>
      <c r="F1154" s="39">
        <f>F1155+F1156</f>
        <v>0</v>
      </c>
      <c r="G1154" s="39">
        <f t="shared" si="15"/>
        <v>0</v>
      </c>
      <c r="H1154" s="39">
        <f>H1155+H1156</f>
        <v>0</v>
      </c>
      <c r="I1154" s="10"/>
      <c r="K1154"/>
      <c r="L1154"/>
      <c r="M1154"/>
      <c r="N1154"/>
      <c r="O1154"/>
      <c r="P1154"/>
      <c r="Q1154"/>
      <c r="R1154"/>
      <c r="S1154"/>
      <c r="T1154"/>
      <c r="U1154"/>
      <c r="V1154"/>
    </row>
    <row r="1155" spans="1:22" ht="16.5" customHeight="1" hidden="1">
      <c r="A1155" s="3" t="s">
        <v>5</v>
      </c>
      <c r="B1155" s="3" t="s">
        <v>705</v>
      </c>
      <c r="C1155" s="3" t="s">
        <v>7</v>
      </c>
      <c r="D1155" s="3" t="s">
        <v>586</v>
      </c>
      <c r="E1155" s="5" t="s">
        <v>587</v>
      </c>
      <c r="F1155" s="40">
        <v>0</v>
      </c>
      <c r="G1155" s="39">
        <f t="shared" si="15"/>
        <v>0</v>
      </c>
      <c r="H1155" s="40">
        <v>0</v>
      </c>
      <c r="I1155" s="10"/>
      <c r="K1155"/>
      <c r="L1155"/>
      <c r="M1155"/>
      <c r="N1155"/>
      <c r="O1155"/>
      <c r="P1155"/>
      <c r="Q1155"/>
      <c r="R1155"/>
      <c r="S1155"/>
      <c r="T1155"/>
      <c r="U1155"/>
      <c r="V1155"/>
    </row>
    <row r="1156" spans="1:22" ht="16.5" customHeight="1" hidden="1">
      <c r="A1156" s="3" t="s">
        <v>5</v>
      </c>
      <c r="B1156" s="3" t="s">
        <v>705</v>
      </c>
      <c r="C1156" s="3" t="s">
        <v>7</v>
      </c>
      <c r="D1156" s="3" t="s">
        <v>568</v>
      </c>
      <c r="E1156" s="5" t="s">
        <v>569</v>
      </c>
      <c r="F1156" s="40"/>
      <c r="G1156" s="39">
        <f t="shared" si="15"/>
        <v>0</v>
      </c>
      <c r="H1156" s="40"/>
      <c r="I1156" s="10"/>
      <c r="K1156"/>
      <c r="L1156"/>
      <c r="M1156"/>
      <c r="N1156"/>
      <c r="O1156"/>
      <c r="P1156"/>
      <c r="Q1156"/>
      <c r="R1156"/>
      <c r="S1156"/>
      <c r="T1156"/>
      <c r="U1156"/>
      <c r="V1156"/>
    </row>
    <row r="1157" spans="1:22" ht="21.75" customHeight="1" hidden="1">
      <c r="A1157" s="3" t="s">
        <v>5</v>
      </c>
      <c r="B1157" s="3" t="s">
        <v>705</v>
      </c>
      <c r="C1157" s="3" t="s">
        <v>190</v>
      </c>
      <c r="D1157" s="3"/>
      <c r="E1157" s="5" t="s">
        <v>247</v>
      </c>
      <c r="F1157" s="40">
        <f>F1158</f>
        <v>0</v>
      </c>
      <c r="G1157" s="39">
        <f t="shared" si="15"/>
        <v>0</v>
      </c>
      <c r="H1157" s="40">
        <f>H1158</f>
        <v>0</v>
      </c>
      <c r="I1157" s="10"/>
      <c r="K1157"/>
      <c r="L1157"/>
      <c r="M1157"/>
      <c r="N1157"/>
      <c r="O1157"/>
      <c r="P1157"/>
      <c r="Q1157"/>
      <c r="R1157"/>
      <c r="S1157"/>
      <c r="T1157"/>
      <c r="U1157"/>
      <c r="V1157"/>
    </row>
    <row r="1158" spans="1:22" ht="16.5" customHeight="1" hidden="1">
      <c r="A1158" s="3" t="s">
        <v>5</v>
      </c>
      <c r="B1158" s="3" t="s">
        <v>705</v>
      </c>
      <c r="C1158" s="3" t="s">
        <v>190</v>
      </c>
      <c r="D1158" s="3" t="s">
        <v>586</v>
      </c>
      <c r="E1158" s="5" t="s">
        <v>587</v>
      </c>
      <c r="F1158" s="40">
        <v>0</v>
      </c>
      <c r="G1158" s="39">
        <f t="shared" si="15"/>
        <v>0</v>
      </c>
      <c r="H1158" s="40">
        <v>0</v>
      </c>
      <c r="I1158" s="10"/>
      <c r="K1158"/>
      <c r="L1158"/>
      <c r="M1158"/>
      <c r="N1158"/>
      <c r="O1158"/>
      <c r="P1158"/>
      <c r="Q1158"/>
      <c r="R1158"/>
      <c r="S1158"/>
      <c r="T1158"/>
      <c r="U1158"/>
      <c r="V1158"/>
    </row>
    <row r="1159" spans="1:22" ht="15.75" customHeight="1" hidden="1">
      <c r="A1159" s="3" t="s">
        <v>5</v>
      </c>
      <c r="B1159" s="3" t="s">
        <v>705</v>
      </c>
      <c r="C1159" s="3" t="s">
        <v>9</v>
      </c>
      <c r="D1159" s="2"/>
      <c r="E1159" s="5" t="s">
        <v>293</v>
      </c>
      <c r="F1159" s="41">
        <f>F1160</f>
        <v>0</v>
      </c>
      <c r="G1159" s="39">
        <f t="shared" si="15"/>
        <v>0</v>
      </c>
      <c r="H1159" s="41">
        <f>H1160</f>
        <v>0</v>
      </c>
      <c r="I1159" s="10"/>
      <c r="K1159"/>
      <c r="L1159"/>
      <c r="M1159"/>
      <c r="N1159"/>
      <c r="O1159"/>
      <c r="P1159"/>
      <c r="Q1159"/>
      <c r="R1159"/>
      <c r="S1159"/>
      <c r="T1159"/>
      <c r="U1159"/>
      <c r="V1159"/>
    </row>
    <row r="1160" spans="1:22" ht="16.5" customHeight="1" hidden="1">
      <c r="A1160" s="3" t="s">
        <v>5</v>
      </c>
      <c r="B1160" s="3" t="s">
        <v>705</v>
      </c>
      <c r="C1160" s="3" t="s">
        <v>9</v>
      </c>
      <c r="D1160" s="3" t="s">
        <v>586</v>
      </c>
      <c r="E1160" s="5" t="s">
        <v>587</v>
      </c>
      <c r="F1160" s="40">
        <v>0</v>
      </c>
      <c r="G1160" s="39">
        <f t="shared" si="15"/>
        <v>0</v>
      </c>
      <c r="H1160" s="40">
        <v>0</v>
      </c>
      <c r="I1160" s="10"/>
      <c r="K1160"/>
      <c r="L1160"/>
      <c r="M1160"/>
      <c r="N1160"/>
      <c r="O1160"/>
      <c r="P1160"/>
      <c r="Q1160"/>
      <c r="R1160"/>
      <c r="S1160"/>
      <c r="T1160"/>
      <c r="U1160"/>
      <c r="V1160"/>
    </row>
    <row r="1161" spans="1:22" ht="24" customHeight="1" hidden="1">
      <c r="A1161" s="3" t="s">
        <v>5</v>
      </c>
      <c r="B1161" s="3" t="s">
        <v>705</v>
      </c>
      <c r="C1161" s="30" t="s">
        <v>191</v>
      </c>
      <c r="D1161" s="3"/>
      <c r="E1161" s="5" t="s">
        <v>254</v>
      </c>
      <c r="F1161" s="40">
        <f>F1162</f>
        <v>0</v>
      </c>
      <c r="G1161" s="39">
        <f t="shared" si="15"/>
        <v>0</v>
      </c>
      <c r="H1161" s="40">
        <f>H1162</f>
        <v>0</v>
      </c>
      <c r="I1161" s="10"/>
      <c r="K1161"/>
      <c r="L1161"/>
      <c r="M1161"/>
      <c r="N1161"/>
      <c r="O1161"/>
      <c r="P1161"/>
      <c r="Q1161"/>
      <c r="R1161"/>
      <c r="S1161"/>
      <c r="T1161"/>
      <c r="U1161"/>
      <c r="V1161"/>
    </row>
    <row r="1162" spans="1:22" ht="16.5" customHeight="1" hidden="1">
      <c r="A1162" s="3" t="s">
        <v>5</v>
      </c>
      <c r="B1162" s="3" t="s">
        <v>705</v>
      </c>
      <c r="C1162" s="30" t="s">
        <v>191</v>
      </c>
      <c r="D1162" s="3" t="s">
        <v>586</v>
      </c>
      <c r="E1162" s="5" t="s">
        <v>587</v>
      </c>
      <c r="F1162" s="40">
        <v>0</v>
      </c>
      <c r="G1162" s="39">
        <f t="shared" si="15"/>
        <v>0</v>
      </c>
      <c r="H1162" s="40">
        <v>0</v>
      </c>
      <c r="I1162" s="10"/>
      <c r="K1162"/>
      <c r="L1162"/>
      <c r="M1162"/>
      <c r="N1162"/>
      <c r="O1162"/>
      <c r="P1162"/>
      <c r="Q1162"/>
      <c r="R1162"/>
      <c r="S1162"/>
      <c r="T1162"/>
      <c r="U1162"/>
      <c r="V1162"/>
    </row>
    <row r="1163" spans="1:22" ht="13.5" customHeight="1" hidden="1">
      <c r="A1163" s="3" t="s">
        <v>5</v>
      </c>
      <c r="B1163" s="3" t="s">
        <v>705</v>
      </c>
      <c r="C1163" s="30" t="s">
        <v>81</v>
      </c>
      <c r="D1163" s="3"/>
      <c r="E1163" s="31" t="s">
        <v>83</v>
      </c>
      <c r="F1163" s="40">
        <f>F1164</f>
        <v>0</v>
      </c>
      <c r="G1163" s="39">
        <f t="shared" si="15"/>
        <v>0</v>
      </c>
      <c r="H1163" s="40">
        <f>H1164</f>
        <v>0</v>
      </c>
      <c r="I1163" s="10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</row>
    <row r="1164" spans="1:22" ht="15.75" customHeight="1" hidden="1">
      <c r="A1164" s="3" t="s">
        <v>5</v>
      </c>
      <c r="B1164" s="3" t="s">
        <v>705</v>
      </c>
      <c r="C1164" s="30" t="s">
        <v>81</v>
      </c>
      <c r="D1164" s="3" t="s">
        <v>586</v>
      </c>
      <c r="E1164" s="31" t="s">
        <v>587</v>
      </c>
      <c r="F1164" s="40"/>
      <c r="G1164" s="39">
        <f t="shared" si="15"/>
        <v>0</v>
      </c>
      <c r="H1164" s="40"/>
      <c r="I1164" s="10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</row>
    <row r="1165" spans="1:22" ht="32.25" customHeight="1" hidden="1">
      <c r="A1165" s="29" t="s">
        <v>5</v>
      </c>
      <c r="B1165" s="30" t="s">
        <v>705</v>
      </c>
      <c r="C1165" s="30" t="s">
        <v>159</v>
      </c>
      <c r="D1165" s="2"/>
      <c r="E1165" s="5" t="s">
        <v>294</v>
      </c>
      <c r="F1165" s="40">
        <f>F1166</f>
        <v>0</v>
      </c>
      <c r="G1165" s="39">
        <f>H1165-F1165</f>
        <v>0</v>
      </c>
      <c r="H1165" s="40">
        <f>H1166</f>
        <v>0</v>
      </c>
      <c r="I1165" s="10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</row>
    <row r="1166" spans="1:22" ht="15.75" customHeight="1" hidden="1">
      <c r="A1166" s="29" t="s">
        <v>5</v>
      </c>
      <c r="B1166" s="30" t="s">
        <v>705</v>
      </c>
      <c r="C1166" s="30" t="s">
        <v>159</v>
      </c>
      <c r="D1166" s="3" t="s">
        <v>586</v>
      </c>
      <c r="E1166" s="31" t="s">
        <v>587</v>
      </c>
      <c r="F1166" s="40">
        <v>0</v>
      </c>
      <c r="G1166" s="39">
        <f>H1166-F1166</f>
        <v>0</v>
      </c>
      <c r="H1166" s="40">
        <v>0</v>
      </c>
      <c r="I1166" s="10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</row>
    <row r="1167" spans="1:22" ht="31.5" hidden="1">
      <c r="A1167" s="29" t="s">
        <v>5</v>
      </c>
      <c r="B1167" s="30" t="s">
        <v>705</v>
      </c>
      <c r="C1167" s="30" t="s">
        <v>159</v>
      </c>
      <c r="D1167" s="2"/>
      <c r="E1167" s="5" t="s">
        <v>294</v>
      </c>
      <c r="F1167" s="40">
        <f>F1168</f>
        <v>0</v>
      </c>
      <c r="G1167" s="39">
        <f t="shared" si="15"/>
        <v>0</v>
      </c>
      <c r="H1167" s="40">
        <f>H1168</f>
        <v>0</v>
      </c>
      <c r="I1167" s="10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</row>
    <row r="1168" spans="1:22" ht="16.5" customHeight="1" hidden="1">
      <c r="A1168" s="29" t="s">
        <v>5</v>
      </c>
      <c r="B1168" s="30" t="s">
        <v>705</v>
      </c>
      <c r="C1168" s="30" t="s">
        <v>159</v>
      </c>
      <c r="D1168" s="3" t="s">
        <v>568</v>
      </c>
      <c r="E1168" s="31" t="s">
        <v>569</v>
      </c>
      <c r="F1168" s="40">
        <v>0</v>
      </c>
      <c r="G1168" s="39">
        <f t="shared" si="15"/>
        <v>0</v>
      </c>
      <c r="H1168" s="40">
        <v>0</v>
      </c>
      <c r="I1168" s="10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</row>
    <row r="1169" spans="1:22" ht="33.75" customHeight="1" hidden="1">
      <c r="A1169" s="29" t="s">
        <v>5</v>
      </c>
      <c r="B1169" s="30" t="s">
        <v>705</v>
      </c>
      <c r="C1169" s="30" t="s">
        <v>160</v>
      </c>
      <c r="D1169" s="3"/>
      <c r="E1169" s="5" t="s">
        <v>297</v>
      </c>
      <c r="F1169" s="40">
        <f>F1170</f>
        <v>0</v>
      </c>
      <c r="G1169" s="39">
        <f>H1169-F1169</f>
        <v>0</v>
      </c>
      <c r="H1169" s="40">
        <f>H1170</f>
        <v>0</v>
      </c>
      <c r="I1169" s="10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</row>
    <row r="1170" spans="1:22" ht="16.5" customHeight="1" hidden="1">
      <c r="A1170" s="29" t="s">
        <v>5</v>
      </c>
      <c r="B1170" s="30" t="s">
        <v>705</v>
      </c>
      <c r="C1170" s="30" t="s">
        <v>160</v>
      </c>
      <c r="D1170" s="3" t="s">
        <v>586</v>
      </c>
      <c r="E1170" s="31" t="s">
        <v>587</v>
      </c>
      <c r="F1170" s="40">
        <v>0</v>
      </c>
      <c r="G1170" s="39">
        <f>H1170-F1170</f>
        <v>0</v>
      </c>
      <c r="H1170" s="40">
        <v>0</v>
      </c>
      <c r="I1170" s="1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</row>
    <row r="1171" spans="1:22" ht="34.5" customHeight="1" hidden="1">
      <c r="A1171" s="29" t="s">
        <v>5</v>
      </c>
      <c r="B1171" s="30" t="s">
        <v>705</v>
      </c>
      <c r="C1171" s="30" t="s">
        <v>160</v>
      </c>
      <c r="D1171" s="3"/>
      <c r="E1171" s="5" t="s">
        <v>297</v>
      </c>
      <c r="F1171" s="40">
        <f>F1172</f>
        <v>0</v>
      </c>
      <c r="G1171" s="39">
        <f t="shared" si="15"/>
        <v>0</v>
      </c>
      <c r="H1171" s="40">
        <f>H1172</f>
        <v>0</v>
      </c>
      <c r="I1171" s="10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</row>
    <row r="1172" spans="1:22" ht="16.5" customHeight="1" hidden="1">
      <c r="A1172" s="29" t="s">
        <v>5</v>
      </c>
      <c r="B1172" s="30" t="s">
        <v>705</v>
      </c>
      <c r="C1172" s="30" t="s">
        <v>160</v>
      </c>
      <c r="D1172" s="3" t="s">
        <v>568</v>
      </c>
      <c r="E1172" s="31" t="s">
        <v>569</v>
      </c>
      <c r="F1172" s="40">
        <v>0</v>
      </c>
      <c r="G1172" s="39">
        <f t="shared" si="15"/>
        <v>0</v>
      </c>
      <c r="H1172" s="40">
        <v>0</v>
      </c>
      <c r="I1172" s="10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</row>
    <row r="1173" spans="1:22" ht="36.75" customHeight="1" hidden="1">
      <c r="A1173" s="29" t="s">
        <v>5</v>
      </c>
      <c r="B1173" s="30" t="s">
        <v>705</v>
      </c>
      <c r="C1173" s="30" t="s">
        <v>161</v>
      </c>
      <c r="D1173" s="3"/>
      <c r="E1173" s="5" t="s">
        <v>295</v>
      </c>
      <c r="F1173" s="40">
        <f>F1174</f>
        <v>0</v>
      </c>
      <c r="G1173" s="39">
        <f t="shared" si="15"/>
        <v>0</v>
      </c>
      <c r="H1173" s="40">
        <f>H1174</f>
        <v>0</v>
      </c>
      <c r="I1173" s="10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</row>
    <row r="1174" spans="1:22" ht="14.25" customHeight="1" hidden="1">
      <c r="A1174" s="29" t="s">
        <v>5</v>
      </c>
      <c r="B1174" s="30" t="s">
        <v>705</v>
      </c>
      <c r="C1174" s="30" t="s">
        <v>161</v>
      </c>
      <c r="D1174" s="3" t="s">
        <v>586</v>
      </c>
      <c r="E1174" s="31" t="s">
        <v>587</v>
      </c>
      <c r="F1174" s="40">
        <v>0</v>
      </c>
      <c r="G1174" s="39">
        <f t="shared" si="15"/>
        <v>0</v>
      </c>
      <c r="H1174" s="40">
        <v>0</v>
      </c>
      <c r="I1174" s="10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</row>
    <row r="1175" spans="1:22" ht="30.75" customHeight="1" hidden="1">
      <c r="A1175" s="29" t="s">
        <v>5</v>
      </c>
      <c r="B1175" s="30" t="s">
        <v>705</v>
      </c>
      <c r="C1175" s="30" t="s">
        <v>161</v>
      </c>
      <c r="D1175" s="3"/>
      <c r="E1175" s="5" t="s">
        <v>295</v>
      </c>
      <c r="F1175" s="40">
        <f>F1176</f>
        <v>0</v>
      </c>
      <c r="G1175" s="39">
        <f>H1175-F1175</f>
        <v>0</v>
      </c>
      <c r="H1175" s="40">
        <f>H1176</f>
        <v>0</v>
      </c>
      <c r="I1175" s="10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</row>
    <row r="1176" spans="1:22" ht="21" customHeight="1" hidden="1">
      <c r="A1176" s="29" t="s">
        <v>5</v>
      </c>
      <c r="B1176" s="30" t="s">
        <v>705</v>
      </c>
      <c r="C1176" s="30" t="s">
        <v>161</v>
      </c>
      <c r="D1176" s="3" t="s">
        <v>568</v>
      </c>
      <c r="E1176" s="31" t="s">
        <v>569</v>
      </c>
      <c r="F1176" s="40">
        <v>0</v>
      </c>
      <c r="G1176" s="39">
        <f>H1176-F1176</f>
        <v>0</v>
      </c>
      <c r="H1176" s="40">
        <v>0</v>
      </c>
      <c r="I1176" s="10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</row>
    <row r="1177" spans="1:22" ht="33" customHeight="1" hidden="1">
      <c r="A1177" s="29" t="s">
        <v>5</v>
      </c>
      <c r="B1177" s="30" t="s">
        <v>705</v>
      </c>
      <c r="C1177" s="30" t="s">
        <v>162</v>
      </c>
      <c r="D1177" s="2"/>
      <c r="E1177" s="5" t="s">
        <v>296</v>
      </c>
      <c r="F1177" s="40">
        <f>F1178</f>
        <v>0</v>
      </c>
      <c r="G1177" s="39">
        <f t="shared" si="15"/>
        <v>0</v>
      </c>
      <c r="H1177" s="40">
        <f>H1178</f>
        <v>0</v>
      </c>
      <c r="I1177" s="10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</row>
    <row r="1178" spans="1:22" ht="16.5" customHeight="1" hidden="1">
      <c r="A1178" s="29" t="s">
        <v>5</v>
      </c>
      <c r="B1178" s="30" t="s">
        <v>705</v>
      </c>
      <c r="C1178" s="30" t="s">
        <v>162</v>
      </c>
      <c r="D1178" s="3" t="s">
        <v>586</v>
      </c>
      <c r="E1178" s="31" t="s">
        <v>587</v>
      </c>
      <c r="F1178" s="40">
        <v>0</v>
      </c>
      <c r="G1178" s="39">
        <f t="shared" si="15"/>
        <v>0</v>
      </c>
      <c r="H1178" s="40">
        <v>0</v>
      </c>
      <c r="I1178" s="10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</row>
    <row r="1179" spans="1:22" ht="31.5" hidden="1">
      <c r="A1179" s="29" t="s">
        <v>5</v>
      </c>
      <c r="B1179" s="30" t="s">
        <v>705</v>
      </c>
      <c r="C1179" s="30" t="s">
        <v>162</v>
      </c>
      <c r="D1179" s="2"/>
      <c r="E1179" s="5" t="s">
        <v>296</v>
      </c>
      <c r="F1179" s="40">
        <f>F1180</f>
        <v>0</v>
      </c>
      <c r="G1179" s="39">
        <f t="shared" si="15"/>
        <v>0</v>
      </c>
      <c r="H1179" s="40">
        <f>H1180</f>
        <v>0</v>
      </c>
      <c r="I1179" s="10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</row>
    <row r="1180" spans="1:22" ht="16.5" customHeight="1" hidden="1">
      <c r="A1180" s="29" t="s">
        <v>5</v>
      </c>
      <c r="B1180" s="30" t="s">
        <v>705</v>
      </c>
      <c r="C1180" s="30" t="s">
        <v>162</v>
      </c>
      <c r="D1180" s="3" t="s">
        <v>568</v>
      </c>
      <c r="E1180" s="31" t="s">
        <v>569</v>
      </c>
      <c r="F1180" s="40">
        <v>0</v>
      </c>
      <c r="G1180" s="39">
        <f t="shared" si="15"/>
        <v>0</v>
      </c>
      <c r="H1180" s="40">
        <v>0</v>
      </c>
      <c r="I1180" s="1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</row>
    <row r="1181" spans="1:22" ht="16.5" customHeight="1" hidden="1">
      <c r="A1181" s="3" t="s">
        <v>5</v>
      </c>
      <c r="B1181" s="3" t="s">
        <v>705</v>
      </c>
      <c r="C1181" s="3" t="s">
        <v>81</v>
      </c>
      <c r="D1181" s="2"/>
      <c r="E1181" s="11" t="s">
        <v>83</v>
      </c>
      <c r="F1181" s="41">
        <f>F1182</f>
        <v>0</v>
      </c>
      <c r="G1181" s="39">
        <f t="shared" si="15"/>
        <v>0</v>
      </c>
      <c r="H1181" s="41">
        <f>H1182</f>
        <v>0</v>
      </c>
      <c r="I1181" s="10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</row>
    <row r="1182" spans="1:22" ht="16.5" customHeight="1" hidden="1">
      <c r="A1182" s="3" t="s">
        <v>5</v>
      </c>
      <c r="B1182" s="3" t="s">
        <v>705</v>
      </c>
      <c r="C1182" s="3" t="s">
        <v>81</v>
      </c>
      <c r="D1182" s="3" t="s">
        <v>586</v>
      </c>
      <c r="E1182" s="11" t="s">
        <v>587</v>
      </c>
      <c r="F1182" s="40">
        <v>0</v>
      </c>
      <c r="G1182" s="39">
        <f t="shared" si="15"/>
        <v>0</v>
      </c>
      <c r="H1182" s="40">
        <v>0</v>
      </c>
      <c r="I1182" s="10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</row>
    <row r="1183" spans="1:22" ht="16.5" customHeight="1" hidden="1">
      <c r="A1183" s="3" t="s">
        <v>5</v>
      </c>
      <c r="B1183" s="3" t="s">
        <v>741</v>
      </c>
      <c r="C1183" s="3"/>
      <c r="D1183" s="3"/>
      <c r="E1183" s="31" t="s">
        <v>495</v>
      </c>
      <c r="F1183" s="40">
        <f>F1184</f>
        <v>0</v>
      </c>
      <c r="G1183" s="39">
        <f t="shared" si="15"/>
        <v>0</v>
      </c>
      <c r="H1183" s="40">
        <f>H1184</f>
        <v>0</v>
      </c>
      <c r="I1183" s="10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</row>
    <row r="1184" spans="1:22" ht="44.25" customHeight="1" hidden="1">
      <c r="A1184" s="3" t="s">
        <v>5</v>
      </c>
      <c r="B1184" s="3" t="s">
        <v>741</v>
      </c>
      <c r="C1184" s="3" t="s">
        <v>346</v>
      </c>
      <c r="D1184" s="3"/>
      <c r="E1184" s="31" t="s">
        <v>330</v>
      </c>
      <c r="F1184" s="40">
        <f>F1185</f>
        <v>0</v>
      </c>
      <c r="G1184" s="39">
        <f t="shared" si="15"/>
        <v>0</v>
      </c>
      <c r="H1184" s="40">
        <f>H1185</f>
        <v>0</v>
      </c>
      <c r="I1184" s="10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</row>
    <row r="1185" spans="1:22" ht="16.5" customHeight="1" hidden="1">
      <c r="A1185" s="3" t="s">
        <v>5</v>
      </c>
      <c r="B1185" s="3" t="s">
        <v>741</v>
      </c>
      <c r="C1185" s="3" t="s">
        <v>346</v>
      </c>
      <c r="D1185" s="3" t="s">
        <v>596</v>
      </c>
      <c r="E1185" s="5" t="s">
        <v>597</v>
      </c>
      <c r="F1185" s="40"/>
      <c r="G1185" s="39">
        <f t="shared" si="15"/>
        <v>0</v>
      </c>
      <c r="H1185" s="40"/>
      <c r="I1185" s="10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</row>
    <row r="1186" spans="1:22" ht="16.5" customHeight="1" hidden="1">
      <c r="A1186" s="3" t="s">
        <v>5</v>
      </c>
      <c r="B1186" s="3" t="s">
        <v>491</v>
      </c>
      <c r="C1186" s="3"/>
      <c r="D1186" s="3"/>
      <c r="E1186" s="5" t="s">
        <v>492</v>
      </c>
      <c r="F1186" s="40">
        <f>F1187</f>
        <v>0</v>
      </c>
      <c r="G1186" s="39">
        <f t="shared" si="15"/>
        <v>0</v>
      </c>
      <c r="H1186" s="40">
        <f>H1187</f>
        <v>0</v>
      </c>
      <c r="I1186" s="10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spans="1:22" ht="37.5" customHeight="1" hidden="1">
      <c r="A1187" s="3" t="s">
        <v>5</v>
      </c>
      <c r="B1187" s="3" t="s">
        <v>491</v>
      </c>
      <c r="C1187" s="3" t="s">
        <v>673</v>
      </c>
      <c r="D1187" s="3"/>
      <c r="E1187" s="5" t="s">
        <v>249</v>
      </c>
      <c r="F1187" s="40">
        <f>F1188</f>
        <v>0</v>
      </c>
      <c r="G1187" s="39">
        <f t="shared" si="15"/>
        <v>0</v>
      </c>
      <c r="H1187" s="40">
        <f>H1188</f>
        <v>0</v>
      </c>
      <c r="I1187" s="10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</row>
    <row r="1188" spans="1:22" ht="16.5" customHeight="1" hidden="1">
      <c r="A1188" s="3" t="s">
        <v>5</v>
      </c>
      <c r="B1188" s="3" t="s">
        <v>491</v>
      </c>
      <c r="C1188" s="3" t="s">
        <v>673</v>
      </c>
      <c r="D1188" s="3" t="s">
        <v>596</v>
      </c>
      <c r="E1188" s="5" t="s">
        <v>597</v>
      </c>
      <c r="F1188" s="40"/>
      <c r="G1188" s="39">
        <f t="shared" si="15"/>
        <v>0</v>
      </c>
      <c r="H1188" s="40"/>
      <c r="I1188" s="10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spans="1:22" ht="15" customHeight="1" hidden="1">
      <c r="A1189" s="3" t="s">
        <v>5</v>
      </c>
      <c r="B1189" s="3" t="s">
        <v>10</v>
      </c>
      <c r="C1189" s="2"/>
      <c r="D1189" s="2"/>
      <c r="E1189" s="5" t="s">
        <v>11</v>
      </c>
      <c r="F1189" s="39">
        <f>F1190+F1192+F1194</f>
        <v>0</v>
      </c>
      <c r="G1189" s="39">
        <f t="shared" si="15"/>
        <v>0</v>
      </c>
      <c r="H1189" s="39">
        <f>H1190+H1192+H1194</f>
        <v>0</v>
      </c>
      <c r="I1189" s="10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190" spans="1:22" ht="25.5" customHeight="1" hidden="1">
      <c r="A1190" s="3" t="s">
        <v>5</v>
      </c>
      <c r="B1190" s="3" t="s">
        <v>10</v>
      </c>
      <c r="C1190" s="3" t="s">
        <v>12</v>
      </c>
      <c r="D1190" s="2"/>
      <c r="E1190" s="5" t="s">
        <v>13</v>
      </c>
      <c r="F1190" s="39">
        <f>F1191</f>
        <v>0</v>
      </c>
      <c r="G1190" s="39">
        <f t="shared" si="15"/>
        <v>0</v>
      </c>
      <c r="H1190" s="39">
        <f>H1191</f>
        <v>0</v>
      </c>
      <c r="I1190" s="1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</row>
    <row r="1191" spans="1:22" ht="16.5" customHeight="1" hidden="1">
      <c r="A1191" s="3" t="s">
        <v>5</v>
      </c>
      <c r="B1191" s="3" t="s">
        <v>10</v>
      </c>
      <c r="C1191" s="3" t="s">
        <v>12</v>
      </c>
      <c r="D1191" s="3" t="s">
        <v>648</v>
      </c>
      <c r="E1191" s="5" t="s">
        <v>649</v>
      </c>
      <c r="F1191" s="40">
        <v>0</v>
      </c>
      <c r="G1191" s="39">
        <f t="shared" si="15"/>
        <v>0</v>
      </c>
      <c r="H1191" s="40">
        <v>0</v>
      </c>
      <c r="I1191" s="10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</row>
    <row r="1192" spans="1:22" ht="34.5" customHeight="1" hidden="1">
      <c r="A1192" s="3" t="s">
        <v>5</v>
      </c>
      <c r="B1192" s="3" t="s">
        <v>10</v>
      </c>
      <c r="C1192" s="3" t="s">
        <v>14</v>
      </c>
      <c r="D1192" s="2"/>
      <c r="E1192" s="5" t="s">
        <v>37</v>
      </c>
      <c r="F1192" s="41">
        <f>F1193</f>
        <v>0</v>
      </c>
      <c r="G1192" s="39">
        <f t="shared" si="15"/>
        <v>0</v>
      </c>
      <c r="H1192" s="41">
        <f>H1193</f>
        <v>0</v>
      </c>
      <c r="I1192" s="10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</row>
    <row r="1193" spans="1:22" ht="16.5" customHeight="1" hidden="1">
      <c r="A1193" s="3" t="s">
        <v>5</v>
      </c>
      <c r="B1193" s="3" t="s">
        <v>10</v>
      </c>
      <c r="C1193" s="3" t="s">
        <v>14</v>
      </c>
      <c r="D1193" s="3" t="s">
        <v>648</v>
      </c>
      <c r="E1193" s="5" t="s">
        <v>649</v>
      </c>
      <c r="F1193" s="40">
        <v>0</v>
      </c>
      <c r="G1193" s="39">
        <f t="shared" si="15"/>
        <v>0</v>
      </c>
      <c r="H1193" s="40">
        <v>0</v>
      </c>
      <c r="I1193" s="10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</row>
    <row r="1194" spans="1:22" ht="16.5" customHeight="1" hidden="1">
      <c r="A1194" s="3" t="s">
        <v>5</v>
      </c>
      <c r="B1194" s="3" t="s">
        <v>10</v>
      </c>
      <c r="C1194" s="3" t="s">
        <v>35</v>
      </c>
      <c r="D1194" s="3"/>
      <c r="E1194" s="5" t="s">
        <v>36</v>
      </c>
      <c r="F1194" s="40">
        <f>F1195</f>
        <v>0</v>
      </c>
      <c r="G1194" s="39">
        <f t="shared" si="15"/>
        <v>0</v>
      </c>
      <c r="H1194" s="40">
        <f>H1195</f>
        <v>0</v>
      </c>
      <c r="I1194" s="10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</row>
    <row r="1195" spans="1:22" ht="16.5" customHeight="1" hidden="1">
      <c r="A1195" s="3" t="s">
        <v>5</v>
      </c>
      <c r="B1195" s="3" t="s">
        <v>10</v>
      </c>
      <c r="C1195" s="3" t="s">
        <v>35</v>
      </c>
      <c r="D1195" s="3" t="s">
        <v>648</v>
      </c>
      <c r="E1195" s="5" t="s">
        <v>649</v>
      </c>
      <c r="F1195" s="40"/>
      <c r="G1195" s="39">
        <f t="shared" si="15"/>
        <v>0</v>
      </c>
      <c r="H1195" s="40"/>
      <c r="I1195" s="10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</row>
    <row r="1196" spans="1:22" ht="16.5" customHeight="1" hidden="1">
      <c r="A1196" s="3" t="s">
        <v>5</v>
      </c>
      <c r="B1196" s="3" t="s">
        <v>38</v>
      </c>
      <c r="C1196" s="2"/>
      <c r="D1196" s="2"/>
      <c r="E1196" s="5" t="s">
        <v>39</v>
      </c>
      <c r="F1196" s="39">
        <f>F1211+F1215+F1223+F1225+F1213+F1217+F1221+F1227+F1229+F1231+F1197+F1203+F1233+F1199+F1201+F1235+F1207+F1209+F1219+F1205</f>
        <v>0</v>
      </c>
      <c r="G1196" s="39">
        <f t="shared" si="15"/>
        <v>0</v>
      </c>
      <c r="H1196" s="39">
        <f>H1211+H1215+H1223+H1225+H1213+H1217+H1221+H1227+H1229+H1231+H1197+H1203+H1233+H1199+H1201+H1235+H1207+H1209+H1219+H1205</f>
        <v>0</v>
      </c>
      <c r="I1196" s="10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</row>
    <row r="1197" spans="1:22" ht="34.5" customHeight="1" hidden="1">
      <c r="A1197" s="3" t="s">
        <v>5</v>
      </c>
      <c r="B1197" s="3" t="s">
        <v>38</v>
      </c>
      <c r="C1197" s="3" t="s">
        <v>319</v>
      </c>
      <c r="D1197" s="3"/>
      <c r="E1197" s="31" t="s">
        <v>336</v>
      </c>
      <c r="F1197" s="39">
        <f>F1198</f>
        <v>0</v>
      </c>
      <c r="G1197" s="39">
        <f t="shared" si="15"/>
        <v>0</v>
      </c>
      <c r="H1197" s="39">
        <f>H1198</f>
        <v>0</v>
      </c>
      <c r="I1197" s="10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</row>
    <row r="1198" spans="1:22" ht="16.5" customHeight="1" hidden="1">
      <c r="A1198" s="3" t="s">
        <v>5</v>
      </c>
      <c r="B1198" s="3" t="s">
        <v>38</v>
      </c>
      <c r="C1198" s="3" t="s">
        <v>319</v>
      </c>
      <c r="D1198" s="3" t="s">
        <v>586</v>
      </c>
      <c r="E1198" s="31" t="s">
        <v>587</v>
      </c>
      <c r="F1198" s="39">
        <v>0</v>
      </c>
      <c r="G1198" s="39">
        <f t="shared" si="15"/>
        <v>0</v>
      </c>
      <c r="H1198" s="39">
        <v>0</v>
      </c>
      <c r="I1198" s="10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</row>
    <row r="1199" spans="1:22" ht="58.5" customHeight="1" hidden="1">
      <c r="A1199" s="3" t="s">
        <v>5</v>
      </c>
      <c r="B1199" s="3" t="s">
        <v>38</v>
      </c>
      <c r="C1199" s="3" t="s">
        <v>413</v>
      </c>
      <c r="D1199" s="3"/>
      <c r="E1199" s="31" t="s">
        <v>415</v>
      </c>
      <c r="F1199" s="39">
        <f>F1200</f>
        <v>0</v>
      </c>
      <c r="G1199" s="39">
        <f t="shared" si="15"/>
        <v>0</v>
      </c>
      <c r="H1199" s="39">
        <f>H1200</f>
        <v>0</v>
      </c>
      <c r="I1199" s="10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</row>
    <row r="1200" spans="1:22" ht="16.5" customHeight="1" hidden="1">
      <c r="A1200" s="3" t="s">
        <v>5</v>
      </c>
      <c r="B1200" s="3" t="s">
        <v>38</v>
      </c>
      <c r="C1200" s="3" t="s">
        <v>413</v>
      </c>
      <c r="D1200" s="3" t="s">
        <v>586</v>
      </c>
      <c r="E1200" s="31" t="s">
        <v>587</v>
      </c>
      <c r="F1200" s="39"/>
      <c r="G1200" s="39">
        <f t="shared" si="15"/>
        <v>0</v>
      </c>
      <c r="H1200" s="39"/>
      <c r="I1200" s="1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</row>
    <row r="1201" spans="1:22" ht="57.75" customHeight="1" hidden="1">
      <c r="A1201" s="3" t="s">
        <v>5</v>
      </c>
      <c r="B1201" s="3" t="s">
        <v>38</v>
      </c>
      <c r="C1201" s="3" t="s">
        <v>414</v>
      </c>
      <c r="D1201" s="3"/>
      <c r="E1201" s="31" t="s">
        <v>416</v>
      </c>
      <c r="F1201" s="39">
        <f>F1202</f>
        <v>0</v>
      </c>
      <c r="G1201" s="39">
        <f t="shared" si="15"/>
        <v>0</v>
      </c>
      <c r="H1201" s="39">
        <f>H1202</f>
        <v>0</v>
      </c>
      <c r="I1201" s="10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</row>
    <row r="1202" spans="1:22" ht="16.5" customHeight="1" hidden="1">
      <c r="A1202" s="3" t="s">
        <v>5</v>
      </c>
      <c r="B1202" s="3" t="s">
        <v>38</v>
      </c>
      <c r="C1202" s="3" t="s">
        <v>414</v>
      </c>
      <c r="D1202" s="3" t="s">
        <v>586</v>
      </c>
      <c r="E1202" s="31" t="s">
        <v>587</v>
      </c>
      <c r="F1202" s="39"/>
      <c r="G1202" s="39">
        <f t="shared" si="15"/>
        <v>0</v>
      </c>
      <c r="H1202" s="39"/>
      <c r="I1202" s="10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</row>
    <row r="1203" spans="1:22" ht="45" customHeight="1" hidden="1">
      <c r="A1203" s="3" t="s">
        <v>5</v>
      </c>
      <c r="B1203" s="3" t="s">
        <v>38</v>
      </c>
      <c r="C1203" s="3" t="s">
        <v>320</v>
      </c>
      <c r="D1203" s="3"/>
      <c r="E1203" s="31" t="s">
        <v>337</v>
      </c>
      <c r="F1203" s="39">
        <f>F1204</f>
        <v>0</v>
      </c>
      <c r="G1203" s="39">
        <f t="shared" si="15"/>
        <v>0</v>
      </c>
      <c r="H1203" s="39">
        <f>H1204</f>
        <v>0</v>
      </c>
      <c r="I1203" s="10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</row>
    <row r="1204" spans="1:22" ht="16.5" customHeight="1" hidden="1">
      <c r="A1204" s="3" t="s">
        <v>5</v>
      </c>
      <c r="B1204" s="3" t="s">
        <v>38</v>
      </c>
      <c r="C1204" s="3" t="s">
        <v>320</v>
      </c>
      <c r="D1204" s="3" t="s">
        <v>586</v>
      </c>
      <c r="E1204" s="31" t="s">
        <v>587</v>
      </c>
      <c r="F1204" s="39">
        <v>0</v>
      </c>
      <c r="G1204" s="39">
        <f t="shared" si="15"/>
        <v>0</v>
      </c>
      <c r="H1204" s="39">
        <v>0</v>
      </c>
      <c r="I1204" s="10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</row>
    <row r="1205" spans="1:22" ht="38.25" customHeight="1" hidden="1">
      <c r="A1205" s="3" t="s">
        <v>5</v>
      </c>
      <c r="B1205" s="3" t="s">
        <v>38</v>
      </c>
      <c r="C1205" s="3" t="s">
        <v>331</v>
      </c>
      <c r="D1205" s="3"/>
      <c r="E1205" s="31" t="s">
        <v>332</v>
      </c>
      <c r="F1205" s="39">
        <f>F1206</f>
        <v>0</v>
      </c>
      <c r="G1205" s="39">
        <f t="shared" si="15"/>
        <v>0</v>
      </c>
      <c r="H1205" s="39">
        <f>H1206</f>
        <v>0</v>
      </c>
      <c r="I1205" s="10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</row>
    <row r="1206" spans="1:22" ht="16.5" customHeight="1" hidden="1">
      <c r="A1206" s="3" t="s">
        <v>5</v>
      </c>
      <c r="B1206" s="3" t="s">
        <v>38</v>
      </c>
      <c r="C1206" s="3" t="s">
        <v>331</v>
      </c>
      <c r="D1206" s="3" t="s">
        <v>586</v>
      </c>
      <c r="E1206" s="31" t="s">
        <v>587</v>
      </c>
      <c r="F1206" s="39"/>
      <c r="G1206" s="39">
        <f t="shared" si="15"/>
        <v>0</v>
      </c>
      <c r="H1206" s="39"/>
      <c r="I1206" s="10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</row>
    <row r="1207" spans="1:22" ht="21" customHeight="1" hidden="1">
      <c r="A1207" s="3" t="s">
        <v>5</v>
      </c>
      <c r="B1207" s="3" t="s">
        <v>38</v>
      </c>
      <c r="C1207" s="3" t="s">
        <v>469</v>
      </c>
      <c r="D1207" s="2"/>
      <c r="E1207" s="11" t="s">
        <v>507</v>
      </c>
      <c r="F1207" s="41">
        <f>F1208</f>
        <v>0</v>
      </c>
      <c r="G1207" s="39">
        <f t="shared" si="15"/>
        <v>0</v>
      </c>
      <c r="H1207" s="41">
        <f>H1208</f>
        <v>0</v>
      </c>
      <c r="I1207" s="10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</row>
    <row r="1208" spans="1:22" ht="16.5" customHeight="1" hidden="1">
      <c r="A1208" s="3" t="s">
        <v>5</v>
      </c>
      <c r="B1208" s="3" t="s">
        <v>38</v>
      </c>
      <c r="C1208" s="3" t="s">
        <v>469</v>
      </c>
      <c r="D1208" s="3" t="s">
        <v>596</v>
      </c>
      <c r="E1208" s="5" t="s">
        <v>597</v>
      </c>
      <c r="F1208" s="40">
        <v>0</v>
      </c>
      <c r="G1208" s="39">
        <f>H1208-F1208</f>
        <v>0</v>
      </c>
      <c r="H1208" s="40">
        <v>0</v>
      </c>
      <c r="I1208" s="10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</row>
    <row r="1209" spans="1:22" ht="20.25" customHeight="1" hidden="1">
      <c r="A1209" s="3" t="s">
        <v>5</v>
      </c>
      <c r="B1209" s="3" t="s">
        <v>38</v>
      </c>
      <c r="C1209" s="3" t="s">
        <v>486</v>
      </c>
      <c r="D1209" s="3"/>
      <c r="E1209" s="11" t="s">
        <v>550</v>
      </c>
      <c r="F1209" s="40">
        <f>F1210</f>
        <v>0</v>
      </c>
      <c r="G1209" s="39">
        <f>H1209-F1209</f>
        <v>0</v>
      </c>
      <c r="H1209" s="40">
        <f>H1210</f>
        <v>0</v>
      </c>
      <c r="I1209" s="10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</row>
    <row r="1210" spans="1:22" ht="12" customHeight="1" hidden="1">
      <c r="A1210" s="3" t="s">
        <v>5</v>
      </c>
      <c r="B1210" s="3" t="s">
        <v>38</v>
      </c>
      <c r="C1210" s="3" t="s">
        <v>486</v>
      </c>
      <c r="D1210" s="3" t="s">
        <v>596</v>
      </c>
      <c r="E1210" s="5" t="s">
        <v>597</v>
      </c>
      <c r="F1210" s="40">
        <v>0</v>
      </c>
      <c r="G1210" s="39">
        <f>H1210-F1210</f>
        <v>0</v>
      </c>
      <c r="H1210" s="40">
        <v>0</v>
      </c>
      <c r="I1210" s="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</row>
    <row r="1211" spans="1:22" ht="15.75" customHeight="1" hidden="1">
      <c r="A1211" s="3" t="s">
        <v>5</v>
      </c>
      <c r="B1211" s="3" t="s">
        <v>38</v>
      </c>
      <c r="C1211" s="3" t="s">
        <v>40</v>
      </c>
      <c r="D1211" s="2"/>
      <c r="E1211" s="5" t="s">
        <v>635</v>
      </c>
      <c r="F1211" s="39">
        <f>F1212</f>
        <v>0</v>
      </c>
      <c r="G1211" s="39">
        <f t="shared" si="15"/>
        <v>0</v>
      </c>
      <c r="H1211" s="39">
        <f>H1212</f>
        <v>0</v>
      </c>
      <c r="I1211" s="10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</row>
    <row r="1212" spans="1:22" ht="16.5" customHeight="1" hidden="1">
      <c r="A1212" s="3" t="s">
        <v>5</v>
      </c>
      <c r="B1212" s="3" t="s">
        <v>38</v>
      </c>
      <c r="C1212" s="3" t="s">
        <v>40</v>
      </c>
      <c r="D1212" s="3" t="s">
        <v>586</v>
      </c>
      <c r="E1212" s="5" t="s">
        <v>587</v>
      </c>
      <c r="F1212" s="40">
        <v>0</v>
      </c>
      <c r="G1212" s="39">
        <f t="shared" si="15"/>
        <v>0</v>
      </c>
      <c r="H1212" s="40">
        <v>0</v>
      </c>
      <c r="I1212" s="10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</row>
    <row r="1213" spans="1:22" ht="17.25" customHeight="1" hidden="1">
      <c r="A1213" s="3" t="s">
        <v>5</v>
      </c>
      <c r="B1213" s="3" t="s">
        <v>38</v>
      </c>
      <c r="C1213" s="3" t="s">
        <v>86</v>
      </c>
      <c r="D1213" s="2"/>
      <c r="E1213" s="5" t="s">
        <v>85</v>
      </c>
      <c r="F1213" s="41">
        <f>F1214</f>
        <v>0</v>
      </c>
      <c r="G1213" s="39">
        <f t="shared" si="15"/>
        <v>0</v>
      </c>
      <c r="H1213" s="41">
        <f>H1214</f>
        <v>0</v>
      </c>
      <c r="I1213" s="10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</row>
    <row r="1214" spans="1:22" ht="21" customHeight="1" hidden="1">
      <c r="A1214" s="3" t="s">
        <v>5</v>
      </c>
      <c r="B1214" s="3" t="s">
        <v>38</v>
      </c>
      <c r="C1214" s="3" t="s">
        <v>86</v>
      </c>
      <c r="D1214" s="3" t="s">
        <v>586</v>
      </c>
      <c r="E1214" s="5" t="s">
        <v>587</v>
      </c>
      <c r="F1214" s="40">
        <v>0</v>
      </c>
      <c r="G1214" s="39">
        <f aca="true" t="shared" si="16" ref="G1214:G1279">H1214-F1214</f>
        <v>0</v>
      </c>
      <c r="H1214" s="40">
        <v>0</v>
      </c>
      <c r="I1214" s="10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</row>
    <row r="1215" spans="1:22" ht="27" customHeight="1" hidden="1">
      <c r="A1215" s="3" t="s">
        <v>5</v>
      </c>
      <c r="B1215" s="3" t="s">
        <v>38</v>
      </c>
      <c r="C1215" s="3" t="s">
        <v>41</v>
      </c>
      <c r="D1215" s="2"/>
      <c r="E1215" s="5" t="s">
        <v>42</v>
      </c>
      <c r="F1215" s="41">
        <f>F1216</f>
        <v>0</v>
      </c>
      <c r="G1215" s="39">
        <f t="shared" si="16"/>
        <v>0</v>
      </c>
      <c r="H1215" s="41">
        <f>H1216</f>
        <v>0</v>
      </c>
      <c r="I1215" s="10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</row>
    <row r="1216" spans="1:22" ht="16.5" customHeight="1" hidden="1">
      <c r="A1216" s="3" t="s">
        <v>5</v>
      </c>
      <c r="B1216" s="3" t="s">
        <v>38</v>
      </c>
      <c r="C1216" s="3" t="s">
        <v>41</v>
      </c>
      <c r="D1216" s="3" t="s">
        <v>586</v>
      </c>
      <c r="E1216" s="5" t="s">
        <v>587</v>
      </c>
      <c r="F1216" s="40">
        <v>0</v>
      </c>
      <c r="G1216" s="39">
        <f t="shared" si="16"/>
        <v>0</v>
      </c>
      <c r="H1216" s="40">
        <v>0</v>
      </c>
      <c r="I1216" s="10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</row>
    <row r="1217" spans="1:22" ht="23.25" customHeight="1" hidden="1">
      <c r="A1217" s="3" t="s">
        <v>5</v>
      </c>
      <c r="B1217" s="3" t="s">
        <v>38</v>
      </c>
      <c r="C1217" s="3" t="s">
        <v>98</v>
      </c>
      <c r="D1217" s="2"/>
      <c r="E1217" s="5" t="s">
        <v>99</v>
      </c>
      <c r="F1217" s="41">
        <f>F1218</f>
        <v>0</v>
      </c>
      <c r="G1217" s="39">
        <f t="shared" si="16"/>
        <v>0</v>
      </c>
      <c r="H1217" s="41">
        <f>H1218</f>
        <v>0</v>
      </c>
      <c r="I1217" s="10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</row>
    <row r="1218" spans="1:22" ht="16.5" customHeight="1" hidden="1">
      <c r="A1218" s="3" t="s">
        <v>5</v>
      </c>
      <c r="B1218" s="3" t="s">
        <v>38</v>
      </c>
      <c r="C1218" s="3" t="s">
        <v>98</v>
      </c>
      <c r="D1218" s="3" t="s">
        <v>586</v>
      </c>
      <c r="E1218" s="5" t="s">
        <v>587</v>
      </c>
      <c r="F1218" s="40">
        <v>0</v>
      </c>
      <c r="G1218" s="39">
        <f t="shared" si="16"/>
        <v>0</v>
      </c>
      <c r="H1218" s="40">
        <v>0</v>
      </c>
      <c r="I1218" s="10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</row>
    <row r="1219" spans="1:22" ht="16.5" customHeight="1" hidden="1">
      <c r="A1219" s="3" t="s">
        <v>5</v>
      </c>
      <c r="B1219" s="3" t="s">
        <v>38</v>
      </c>
      <c r="C1219" s="30" t="s">
        <v>313</v>
      </c>
      <c r="D1219" s="3"/>
      <c r="E1219" s="5"/>
      <c r="F1219" s="40">
        <f>F1220</f>
        <v>0</v>
      </c>
      <c r="G1219" s="39">
        <f t="shared" si="16"/>
        <v>0</v>
      </c>
      <c r="H1219" s="40">
        <f>H1220</f>
        <v>0</v>
      </c>
      <c r="I1219" s="10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</row>
    <row r="1220" spans="1:22" ht="16.5" customHeight="1" hidden="1">
      <c r="A1220" s="3" t="s">
        <v>5</v>
      </c>
      <c r="B1220" s="3" t="s">
        <v>38</v>
      </c>
      <c r="C1220" s="30" t="s">
        <v>313</v>
      </c>
      <c r="D1220" s="3" t="s">
        <v>586</v>
      </c>
      <c r="E1220" s="5" t="s">
        <v>587</v>
      </c>
      <c r="F1220" s="40"/>
      <c r="G1220" s="39">
        <f t="shared" si="16"/>
        <v>0</v>
      </c>
      <c r="H1220" s="40"/>
      <c r="I1220" s="1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</row>
    <row r="1221" spans="1:22" ht="30" customHeight="1" hidden="1">
      <c r="A1221" s="29" t="s">
        <v>5</v>
      </c>
      <c r="B1221" s="30" t="s">
        <v>38</v>
      </c>
      <c r="C1221" s="30" t="s">
        <v>163</v>
      </c>
      <c r="D1221" s="2"/>
      <c r="E1221" s="5" t="s">
        <v>298</v>
      </c>
      <c r="F1221" s="40">
        <f>F1222</f>
        <v>0</v>
      </c>
      <c r="G1221" s="39">
        <f t="shared" si="16"/>
        <v>0</v>
      </c>
      <c r="H1221" s="40">
        <f>H1222</f>
        <v>0</v>
      </c>
      <c r="I1221" s="10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</row>
    <row r="1222" spans="1:22" ht="16.5" customHeight="1" hidden="1">
      <c r="A1222" s="29" t="s">
        <v>5</v>
      </c>
      <c r="B1222" s="30" t="s">
        <v>38</v>
      </c>
      <c r="C1222" s="30" t="s">
        <v>163</v>
      </c>
      <c r="D1222" s="3" t="s">
        <v>586</v>
      </c>
      <c r="E1222" s="31" t="s">
        <v>587</v>
      </c>
      <c r="F1222" s="40">
        <v>0</v>
      </c>
      <c r="G1222" s="39">
        <f t="shared" si="16"/>
        <v>0</v>
      </c>
      <c r="H1222" s="40">
        <v>0</v>
      </c>
      <c r="I1222" s="10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</row>
    <row r="1223" spans="1:22" ht="24.75" customHeight="1" hidden="1">
      <c r="A1223" s="3" t="s">
        <v>5</v>
      </c>
      <c r="B1223" s="3" t="s">
        <v>38</v>
      </c>
      <c r="C1223" s="3" t="s">
        <v>43</v>
      </c>
      <c r="D1223" s="2"/>
      <c r="E1223" s="5" t="s">
        <v>44</v>
      </c>
      <c r="F1223" s="41">
        <f>F1224</f>
        <v>0</v>
      </c>
      <c r="G1223" s="39">
        <f t="shared" si="16"/>
        <v>0</v>
      </c>
      <c r="H1223" s="41">
        <f>H1224</f>
        <v>0</v>
      </c>
      <c r="I1223" s="10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</row>
    <row r="1224" spans="1:22" ht="16.5" customHeight="1" hidden="1">
      <c r="A1224" s="3" t="s">
        <v>5</v>
      </c>
      <c r="B1224" s="3" t="s">
        <v>38</v>
      </c>
      <c r="C1224" s="3" t="s">
        <v>43</v>
      </c>
      <c r="D1224" s="3" t="s">
        <v>586</v>
      </c>
      <c r="E1224" s="5" t="s">
        <v>587</v>
      </c>
      <c r="F1224" s="40">
        <v>0</v>
      </c>
      <c r="G1224" s="39">
        <f t="shared" si="16"/>
        <v>0</v>
      </c>
      <c r="H1224" s="40">
        <v>0</v>
      </c>
      <c r="I1224" s="10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</row>
    <row r="1225" spans="1:22" ht="21" hidden="1">
      <c r="A1225" s="3" t="s">
        <v>5</v>
      </c>
      <c r="B1225" s="3" t="s">
        <v>38</v>
      </c>
      <c r="C1225" s="3" t="s">
        <v>45</v>
      </c>
      <c r="D1225" s="2"/>
      <c r="E1225" s="5" t="s">
        <v>658</v>
      </c>
      <c r="F1225" s="41">
        <f>F1226</f>
        <v>0</v>
      </c>
      <c r="G1225" s="39">
        <f t="shared" si="16"/>
        <v>0</v>
      </c>
      <c r="H1225" s="41">
        <f>H1226</f>
        <v>0</v>
      </c>
      <c r="I1225" s="10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</row>
    <row r="1226" spans="1:22" ht="12.75" hidden="1">
      <c r="A1226" s="3" t="s">
        <v>5</v>
      </c>
      <c r="B1226" s="3" t="s">
        <v>38</v>
      </c>
      <c r="C1226" s="3" t="s">
        <v>45</v>
      </c>
      <c r="D1226" s="3" t="s">
        <v>586</v>
      </c>
      <c r="E1226" s="5" t="s">
        <v>587</v>
      </c>
      <c r="F1226" s="40">
        <v>0</v>
      </c>
      <c r="G1226" s="39">
        <f t="shared" si="16"/>
        <v>0</v>
      </c>
      <c r="H1226" s="40">
        <v>0</v>
      </c>
      <c r="I1226" s="10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</row>
    <row r="1227" spans="1:22" ht="12.75" hidden="1">
      <c r="A1227" s="3" t="s">
        <v>5</v>
      </c>
      <c r="B1227" s="3" t="s">
        <v>38</v>
      </c>
      <c r="C1227" s="3" t="s">
        <v>211</v>
      </c>
      <c r="D1227" s="3"/>
      <c r="E1227" s="5" t="s">
        <v>108</v>
      </c>
      <c r="F1227" s="40">
        <f>F1228</f>
        <v>0</v>
      </c>
      <c r="G1227" s="39">
        <f t="shared" si="16"/>
        <v>0</v>
      </c>
      <c r="H1227" s="40">
        <f>H1228</f>
        <v>0</v>
      </c>
      <c r="I1227" s="10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</row>
    <row r="1228" spans="1:22" ht="12.75" hidden="1">
      <c r="A1228" s="3" t="s">
        <v>5</v>
      </c>
      <c r="B1228" s="3" t="s">
        <v>38</v>
      </c>
      <c r="C1228" s="3" t="s">
        <v>211</v>
      </c>
      <c r="D1228" s="3" t="s">
        <v>586</v>
      </c>
      <c r="E1228" s="5" t="s">
        <v>587</v>
      </c>
      <c r="F1228" s="40"/>
      <c r="G1228" s="39">
        <f t="shared" si="16"/>
        <v>0</v>
      </c>
      <c r="H1228" s="40"/>
      <c r="I1228" s="10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</row>
    <row r="1229" spans="1:22" ht="21" hidden="1">
      <c r="A1229" s="3" t="s">
        <v>5</v>
      </c>
      <c r="B1229" s="3" t="s">
        <v>38</v>
      </c>
      <c r="C1229" s="3" t="s">
        <v>212</v>
      </c>
      <c r="D1229" s="3"/>
      <c r="E1229" s="5" t="s">
        <v>216</v>
      </c>
      <c r="F1229" s="40">
        <f>F1230</f>
        <v>0</v>
      </c>
      <c r="G1229" s="39">
        <f t="shared" si="16"/>
        <v>0</v>
      </c>
      <c r="H1229" s="40">
        <f>H1230</f>
        <v>0</v>
      </c>
      <c r="I1229" s="10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</row>
    <row r="1230" spans="1:22" ht="19.5" customHeight="1" hidden="1">
      <c r="A1230" s="3" t="s">
        <v>5</v>
      </c>
      <c r="B1230" s="3" t="s">
        <v>38</v>
      </c>
      <c r="C1230" s="3" t="s">
        <v>212</v>
      </c>
      <c r="D1230" s="3" t="s">
        <v>214</v>
      </c>
      <c r="E1230" s="5" t="s">
        <v>215</v>
      </c>
      <c r="F1230" s="40"/>
      <c r="G1230" s="39">
        <f t="shared" si="16"/>
        <v>0</v>
      </c>
      <c r="H1230" s="40"/>
      <c r="I1230" s="1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</row>
    <row r="1231" spans="1:22" ht="21" hidden="1">
      <c r="A1231" s="3" t="s">
        <v>5</v>
      </c>
      <c r="B1231" s="3" t="s">
        <v>38</v>
      </c>
      <c r="C1231" s="3" t="s">
        <v>213</v>
      </c>
      <c r="D1231" s="3"/>
      <c r="E1231" s="5" t="s">
        <v>44</v>
      </c>
      <c r="F1231" s="40">
        <f>F1232</f>
        <v>0</v>
      </c>
      <c r="G1231" s="39">
        <f t="shared" si="16"/>
        <v>0</v>
      </c>
      <c r="H1231" s="40">
        <f>H1232</f>
        <v>0</v>
      </c>
      <c r="I1231" s="10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</row>
    <row r="1232" spans="1:22" ht="20.25" customHeight="1" hidden="1">
      <c r="A1232" s="3" t="s">
        <v>5</v>
      </c>
      <c r="B1232" s="3" t="s">
        <v>38</v>
      </c>
      <c r="C1232" s="3" t="s">
        <v>213</v>
      </c>
      <c r="D1232" s="3" t="s">
        <v>214</v>
      </c>
      <c r="E1232" s="5" t="s">
        <v>215</v>
      </c>
      <c r="F1232" s="40">
        <v>0</v>
      </c>
      <c r="G1232" s="39">
        <f t="shared" si="16"/>
        <v>0</v>
      </c>
      <c r="H1232" s="40">
        <v>0</v>
      </c>
      <c r="I1232" s="10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</row>
    <row r="1233" spans="1:22" ht="31.5" hidden="1">
      <c r="A1233" s="3" t="s">
        <v>5</v>
      </c>
      <c r="B1233" s="3" t="s">
        <v>38</v>
      </c>
      <c r="C1233" s="3" t="s">
        <v>313</v>
      </c>
      <c r="D1233" s="3"/>
      <c r="E1233" s="31" t="s">
        <v>326</v>
      </c>
      <c r="F1233" s="40">
        <f>F1234</f>
        <v>0</v>
      </c>
      <c r="G1233" s="39">
        <f t="shared" si="16"/>
        <v>0</v>
      </c>
      <c r="H1233" s="40">
        <f>H1234</f>
        <v>0</v>
      </c>
      <c r="I1233" s="10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</row>
    <row r="1234" spans="1:22" ht="15.75" customHeight="1" hidden="1">
      <c r="A1234" s="3" t="s">
        <v>5</v>
      </c>
      <c r="B1234" s="3" t="s">
        <v>38</v>
      </c>
      <c r="C1234" s="3" t="s">
        <v>313</v>
      </c>
      <c r="D1234" s="3" t="s">
        <v>586</v>
      </c>
      <c r="E1234" s="31" t="s">
        <v>587</v>
      </c>
      <c r="F1234" s="40">
        <v>0</v>
      </c>
      <c r="G1234" s="39">
        <f t="shared" si="16"/>
        <v>0</v>
      </c>
      <c r="H1234" s="40">
        <v>0</v>
      </c>
      <c r="I1234" s="10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</row>
    <row r="1235" spans="1:22" ht="19.5" customHeight="1" hidden="1">
      <c r="A1235" s="3" t="s">
        <v>5</v>
      </c>
      <c r="B1235" s="3" t="s">
        <v>38</v>
      </c>
      <c r="C1235" s="3" t="s">
        <v>484</v>
      </c>
      <c r="D1235" s="2"/>
      <c r="E1235" s="11" t="s">
        <v>485</v>
      </c>
      <c r="F1235" s="41">
        <f>F1236</f>
        <v>0</v>
      </c>
      <c r="G1235" s="39">
        <f>H1235-F1235</f>
        <v>0</v>
      </c>
      <c r="H1235" s="41">
        <f>H1236</f>
        <v>0</v>
      </c>
      <c r="I1235" s="10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</row>
    <row r="1236" spans="1:22" ht="18.75" customHeight="1" hidden="1">
      <c r="A1236" s="3" t="s">
        <v>5</v>
      </c>
      <c r="B1236" s="3" t="s">
        <v>38</v>
      </c>
      <c r="C1236" s="3" t="s">
        <v>484</v>
      </c>
      <c r="D1236" s="3" t="s">
        <v>586</v>
      </c>
      <c r="E1236" s="5" t="s">
        <v>587</v>
      </c>
      <c r="F1236" s="40"/>
      <c r="G1236" s="39">
        <f>H1236-F1236</f>
        <v>0</v>
      </c>
      <c r="H1236" s="40"/>
      <c r="I1236" s="10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</row>
    <row r="1237" spans="1:22" ht="16.5" customHeight="1" hidden="1">
      <c r="A1237" s="3" t="s">
        <v>5</v>
      </c>
      <c r="B1237" s="3" t="s">
        <v>644</v>
      </c>
      <c r="C1237" s="2"/>
      <c r="D1237" s="2"/>
      <c r="E1237" s="5" t="s">
        <v>645</v>
      </c>
      <c r="F1237" s="39">
        <f>F1238+F1240+F1242+F1244+F1246+F1248+F1250+F1260+F1262+F1264+F1266+F1268+F1286+F1288+F1290+F1292+F1284+F1270+F1274+F1278+F1282+F1252++F1254+F1256+F1258+F1272+F1276+F1280+F1294</f>
        <v>0</v>
      </c>
      <c r="G1237" s="39">
        <f t="shared" si="16"/>
        <v>0</v>
      </c>
      <c r="H1237" s="39">
        <f>H1238+H1240+H1242+H1244+H1246+H1248+H1250+H1260+H1262+H1264+H1266+H1268+H1286+H1288+H1290+H1292+H1284+H1270+H1274+H1278+H1282+H1252++H1254+H1256+H1258+H1272+H1276+H1280+H1294</f>
        <v>0</v>
      </c>
      <c r="I1237" s="10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</row>
    <row r="1238" spans="1:22" ht="30" customHeight="1" hidden="1">
      <c r="A1238" s="3" t="s">
        <v>5</v>
      </c>
      <c r="B1238" s="3" t="s">
        <v>644</v>
      </c>
      <c r="C1238" s="3" t="s">
        <v>46</v>
      </c>
      <c r="D1238" s="2"/>
      <c r="E1238" s="5" t="s">
        <v>47</v>
      </c>
      <c r="F1238" s="39">
        <f>F1239</f>
        <v>0</v>
      </c>
      <c r="G1238" s="39">
        <f t="shared" si="16"/>
        <v>0</v>
      </c>
      <c r="H1238" s="39">
        <f>H1239</f>
        <v>0</v>
      </c>
      <c r="I1238" s="10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</row>
    <row r="1239" spans="1:22" ht="16.5" customHeight="1" hidden="1">
      <c r="A1239" s="3" t="s">
        <v>5</v>
      </c>
      <c r="B1239" s="3" t="s">
        <v>644</v>
      </c>
      <c r="C1239" s="3" t="s">
        <v>46</v>
      </c>
      <c r="D1239" s="3" t="s">
        <v>648</v>
      </c>
      <c r="E1239" s="5" t="s">
        <v>649</v>
      </c>
      <c r="F1239" s="40">
        <v>0</v>
      </c>
      <c r="G1239" s="39">
        <f t="shared" si="16"/>
        <v>0</v>
      </c>
      <c r="H1239" s="40">
        <v>0</v>
      </c>
      <c r="I1239" s="10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</row>
    <row r="1240" spans="1:22" ht="16.5" customHeight="1" hidden="1">
      <c r="A1240" s="3" t="s">
        <v>5</v>
      </c>
      <c r="B1240" s="3" t="s">
        <v>644</v>
      </c>
      <c r="C1240" s="3" t="s">
        <v>48</v>
      </c>
      <c r="D1240" s="2"/>
      <c r="E1240" s="5" t="s">
        <v>49</v>
      </c>
      <c r="F1240" s="41">
        <f>F1241</f>
        <v>0</v>
      </c>
      <c r="G1240" s="39">
        <f t="shared" si="16"/>
        <v>0</v>
      </c>
      <c r="H1240" s="41">
        <f>H1241</f>
        <v>0</v>
      </c>
      <c r="I1240" s="1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</row>
    <row r="1241" spans="1:22" ht="16.5" customHeight="1" hidden="1">
      <c r="A1241" s="3" t="s">
        <v>5</v>
      </c>
      <c r="B1241" s="3" t="s">
        <v>644</v>
      </c>
      <c r="C1241" s="3" t="s">
        <v>48</v>
      </c>
      <c r="D1241" s="3" t="s">
        <v>648</v>
      </c>
      <c r="E1241" s="5" t="s">
        <v>649</v>
      </c>
      <c r="F1241" s="40">
        <v>0</v>
      </c>
      <c r="G1241" s="39">
        <f t="shared" si="16"/>
        <v>0</v>
      </c>
      <c r="H1241" s="40">
        <v>0</v>
      </c>
      <c r="I1241" s="10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</row>
    <row r="1242" spans="1:22" ht="16.5" customHeight="1" hidden="1">
      <c r="A1242" s="3" t="s">
        <v>5</v>
      </c>
      <c r="B1242" s="3" t="s">
        <v>644</v>
      </c>
      <c r="C1242" s="3" t="s">
        <v>50</v>
      </c>
      <c r="D1242" s="2"/>
      <c r="E1242" s="5" t="s">
        <v>49</v>
      </c>
      <c r="F1242" s="41">
        <f>F1243</f>
        <v>0</v>
      </c>
      <c r="G1242" s="39">
        <f t="shared" si="16"/>
        <v>0</v>
      </c>
      <c r="H1242" s="41">
        <f>H1243</f>
        <v>0</v>
      </c>
      <c r="I1242" s="10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</row>
    <row r="1243" spans="1:22" ht="16.5" customHeight="1" hidden="1">
      <c r="A1243" s="3" t="s">
        <v>5</v>
      </c>
      <c r="B1243" s="3" t="s">
        <v>644</v>
      </c>
      <c r="C1243" s="3" t="s">
        <v>50</v>
      </c>
      <c r="D1243" s="3" t="s">
        <v>648</v>
      </c>
      <c r="E1243" s="5" t="s">
        <v>649</v>
      </c>
      <c r="F1243" s="40">
        <v>0</v>
      </c>
      <c r="G1243" s="39">
        <f t="shared" si="16"/>
        <v>0</v>
      </c>
      <c r="H1243" s="40">
        <v>0</v>
      </c>
      <c r="I1243" s="47"/>
      <c r="J1243" s="9"/>
      <c r="K1243" s="9"/>
      <c r="L1243"/>
      <c r="M1243"/>
      <c r="N1243"/>
      <c r="O1243"/>
      <c r="P1243"/>
      <c r="Q1243"/>
      <c r="R1243"/>
      <c r="S1243"/>
      <c r="T1243"/>
      <c r="U1243"/>
      <c r="V1243"/>
    </row>
    <row r="1244" spans="1:22" ht="21.75" customHeight="1" hidden="1">
      <c r="A1244" s="3" t="s">
        <v>5</v>
      </c>
      <c r="B1244" s="3" t="s">
        <v>644</v>
      </c>
      <c r="C1244" s="3" t="s">
        <v>51</v>
      </c>
      <c r="D1244" s="2"/>
      <c r="E1244" s="5" t="s">
        <v>171</v>
      </c>
      <c r="F1244" s="41">
        <f>F1245</f>
        <v>0</v>
      </c>
      <c r="G1244" s="39">
        <f t="shared" si="16"/>
        <v>0</v>
      </c>
      <c r="H1244" s="41">
        <f>H1245</f>
        <v>0</v>
      </c>
      <c r="I1244" s="10"/>
      <c r="L1244"/>
      <c r="M1244"/>
      <c r="N1244"/>
      <c r="O1244"/>
      <c r="P1244"/>
      <c r="Q1244"/>
      <c r="R1244"/>
      <c r="S1244"/>
      <c r="T1244"/>
      <c r="U1244"/>
      <c r="V1244"/>
    </row>
    <row r="1245" spans="1:22" ht="16.5" customHeight="1" hidden="1">
      <c r="A1245" s="3" t="s">
        <v>5</v>
      </c>
      <c r="B1245" s="3" t="s">
        <v>644</v>
      </c>
      <c r="C1245" s="3" t="s">
        <v>51</v>
      </c>
      <c r="D1245" s="3" t="s">
        <v>648</v>
      </c>
      <c r="E1245" s="5" t="s">
        <v>649</v>
      </c>
      <c r="F1245" s="40">
        <v>0</v>
      </c>
      <c r="G1245" s="39">
        <f t="shared" si="16"/>
        <v>0</v>
      </c>
      <c r="H1245" s="40">
        <v>0</v>
      </c>
      <c r="I1245" s="10"/>
      <c r="L1245"/>
      <c r="M1245"/>
      <c r="N1245"/>
      <c r="O1245"/>
      <c r="P1245"/>
      <c r="Q1245"/>
      <c r="R1245"/>
      <c r="S1245"/>
      <c r="T1245"/>
      <c r="U1245"/>
      <c r="V1245"/>
    </row>
    <row r="1246" spans="1:22" ht="16.5" customHeight="1" hidden="1">
      <c r="A1246" s="3" t="s">
        <v>5</v>
      </c>
      <c r="B1246" s="3" t="s">
        <v>644</v>
      </c>
      <c r="C1246" s="3" t="s">
        <v>52</v>
      </c>
      <c r="D1246" s="2"/>
      <c r="E1246" s="5" t="s">
        <v>172</v>
      </c>
      <c r="F1246" s="41">
        <f>F1247</f>
        <v>0</v>
      </c>
      <c r="G1246" s="39">
        <f t="shared" si="16"/>
        <v>0</v>
      </c>
      <c r="H1246" s="41">
        <f>H1247</f>
        <v>0</v>
      </c>
      <c r="I1246" s="10"/>
      <c r="L1246"/>
      <c r="M1246"/>
      <c r="N1246"/>
      <c r="O1246"/>
      <c r="P1246"/>
      <c r="Q1246"/>
      <c r="R1246"/>
      <c r="S1246"/>
      <c r="T1246"/>
      <c r="U1246"/>
      <c r="V1246"/>
    </row>
    <row r="1247" spans="1:22" ht="16.5" customHeight="1" hidden="1">
      <c r="A1247" s="3" t="s">
        <v>5</v>
      </c>
      <c r="B1247" s="3" t="s">
        <v>644</v>
      </c>
      <c r="C1247" s="3" t="s">
        <v>52</v>
      </c>
      <c r="D1247" s="3" t="s">
        <v>648</v>
      </c>
      <c r="E1247" s="5" t="s">
        <v>649</v>
      </c>
      <c r="F1247" s="40">
        <v>0</v>
      </c>
      <c r="G1247" s="39">
        <f t="shared" si="16"/>
        <v>0</v>
      </c>
      <c r="H1247" s="40">
        <v>0</v>
      </c>
      <c r="I1247" s="10"/>
      <c r="L1247"/>
      <c r="M1247"/>
      <c r="N1247"/>
      <c r="O1247"/>
      <c r="P1247"/>
      <c r="Q1247"/>
      <c r="R1247"/>
      <c r="S1247"/>
      <c r="T1247"/>
      <c r="U1247"/>
      <c r="V1247"/>
    </row>
    <row r="1248" spans="1:22" ht="16.5" customHeight="1" hidden="1">
      <c r="A1248" s="3" t="s">
        <v>5</v>
      </c>
      <c r="B1248" s="3" t="s">
        <v>644</v>
      </c>
      <c r="C1248" s="3" t="s">
        <v>53</v>
      </c>
      <c r="D1248" s="2"/>
      <c r="E1248" s="5" t="s">
        <v>54</v>
      </c>
      <c r="F1248" s="41">
        <f>F1249</f>
        <v>0</v>
      </c>
      <c r="G1248" s="39">
        <f t="shared" si="16"/>
        <v>0</v>
      </c>
      <c r="H1248" s="41">
        <f>H1249</f>
        <v>0</v>
      </c>
      <c r="I1248" s="10"/>
      <c r="L1248"/>
      <c r="M1248"/>
      <c r="N1248"/>
      <c r="O1248"/>
      <c r="P1248"/>
      <c r="Q1248"/>
      <c r="R1248"/>
      <c r="S1248"/>
      <c r="T1248"/>
      <c r="U1248"/>
      <c r="V1248"/>
    </row>
    <row r="1249" spans="1:22" ht="16.5" customHeight="1" hidden="1">
      <c r="A1249" s="3" t="s">
        <v>5</v>
      </c>
      <c r="B1249" s="3" t="s">
        <v>644</v>
      </c>
      <c r="C1249" s="3" t="s">
        <v>53</v>
      </c>
      <c r="D1249" s="3" t="s">
        <v>648</v>
      </c>
      <c r="E1249" s="5" t="s">
        <v>649</v>
      </c>
      <c r="F1249" s="40">
        <v>0</v>
      </c>
      <c r="G1249" s="39">
        <f t="shared" si="16"/>
        <v>0</v>
      </c>
      <c r="H1249" s="40">
        <v>0</v>
      </c>
      <c r="I1249" s="47"/>
      <c r="J1249" s="9"/>
      <c r="K1249" s="9"/>
      <c r="L1249"/>
      <c r="M1249"/>
      <c r="N1249"/>
      <c r="O1249"/>
      <c r="P1249"/>
      <c r="Q1249"/>
      <c r="R1249"/>
      <c r="S1249"/>
      <c r="T1249"/>
      <c r="U1249"/>
      <c r="V1249"/>
    </row>
    <row r="1250" spans="1:22" ht="55.5" customHeight="1" hidden="1">
      <c r="A1250" s="3" t="s">
        <v>5</v>
      </c>
      <c r="B1250" s="3" t="s">
        <v>644</v>
      </c>
      <c r="C1250" s="3" t="s">
        <v>55</v>
      </c>
      <c r="D1250" s="2"/>
      <c r="E1250" s="5" t="s">
        <v>56</v>
      </c>
      <c r="F1250" s="41">
        <f>F1251</f>
        <v>0</v>
      </c>
      <c r="G1250" s="39">
        <f t="shared" si="16"/>
        <v>0</v>
      </c>
      <c r="H1250" s="41">
        <f>H1251</f>
        <v>0</v>
      </c>
      <c r="I1250" s="10"/>
      <c r="L1250"/>
      <c r="M1250"/>
      <c r="N1250"/>
      <c r="O1250"/>
      <c r="P1250"/>
      <c r="Q1250"/>
      <c r="R1250"/>
      <c r="S1250"/>
      <c r="T1250"/>
      <c r="U1250"/>
      <c r="V1250"/>
    </row>
    <row r="1251" spans="1:22" ht="16.5" customHeight="1" hidden="1">
      <c r="A1251" s="3" t="s">
        <v>5</v>
      </c>
      <c r="B1251" s="3" t="s">
        <v>644</v>
      </c>
      <c r="C1251" s="3" t="s">
        <v>55</v>
      </c>
      <c r="D1251" s="3" t="s">
        <v>648</v>
      </c>
      <c r="E1251" s="5" t="s">
        <v>649</v>
      </c>
      <c r="F1251" s="40">
        <v>0</v>
      </c>
      <c r="G1251" s="39">
        <f t="shared" si="16"/>
        <v>0</v>
      </c>
      <c r="H1251" s="40">
        <v>0</v>
      </c>
      <c r="I1251" s="10"/>
      <c r="L1251"/>
      <c r="M1251"/>
      <c r="N1251"/>
      <c r="O1251"/>
      <c r="P1251"/>
      <c r="Q1251"/>
      <c r="R1251"/>
      <c r="S1251"/>
      <c r="T1251"/>
      <c r="U1251"/>
      <c r="V1251"/>
    </row>
    <row r="1252" spans="1:22" ht="59.25" customHeight="1" hidden="1">
      <c r="A1252" s="3" t="s">
        <v>5</v>
      </c>
      <c r="B1252" s="3" t="s">
        <v>644</v>
      </c>
      <c r="C1252" s="3" t="s">
        <v>192</v>
      </c>
      <c r="D1252" s="3"/>
      <c r="E1252" s="5" t="s">
        <v>56</v>
      </c>
      <c r="F1252" s="40">
        <f>F1253</f>
        <v>0</v>
      </c>
      <c r="G1252" s="39">
        <f t="shared" si="16"/>
        <v>0</v>
      </c>
      <c r="H1252" s="40">
        <f>H1253</f>
        <v>0</v>
      </c>
      <c r="I1252" s="10"/>
      <c r="L1252"/>
      <c r="M1252"/>
      <c r="N1252"/>
      <c r="O1252"/>
      <c r="P1252"/>
      <c r="Q1252"/>
      <c r="R1252"/>
      <c r="S1252"/>
      <c r="T1252"/>
      <c r="U1252"/>
      <c r="V1252"/>
    </row>
    <row r="1253" spans="1:22" ht="16.5" customHeight="1" hidden="1">
      <c r="A1253" s="3" t="s">
        <v>5</v>
      </c>
      <c r="B1253" s="3" t="s">
        <v>644</v>
      </c>
      <c r="C1253" s="3" t="s">
        <v>192</v>
      </c>
      <c r="D1253" s="3" t="s">
        <v>648</v>
      </c>
      <c r="E1253" s="5" t="s">
        <v>649</v>
      </c>
      <c r="F1253" s="40"/>
      <c r="G1253" s="39">
        <f t="shared" si="16"/>
        <v>0</v>
      </c>
      <c r="H1253" s="40"/>
      <c r="I1253" s="10"/>
      <c r="L1253"/>
      <c r="M1253"/>
      <c r="N1253"/>
      <c r="O1253"/>
      <c r="P1253"/>
      <c r="Q1253"/>
      <c r="R1253"/>
      <c r="S1253"/>
      <c r="T1253"/>
      <c r="U1253"/>
      <c r="V1253"/>
    </row>
    <row r="1254" spans="1:22" ht="52.5" customHeight="1" hidden="1">
      <c r="A1254" s="3" t="s">
        <v>5</v>
      </c>
      <c r="B1254" s="3" t="s">
        <v>644</v>
      </c>
      <c r="C1254" s="3" t="s">
        <v>217</v>
      </c>
      <c r="D1254" s="3"/>
      <c r="E1254" s="5" t="s">
        <v>299</v>
      </c>
      <c r="F1254" s="40">
        <f>F1255</f>
        <v>0</v>
      </c>
      <c r="G1254" s="39">
        <f t="shared" si="16"/>
        <v>0</v>
      </c>
      <c r="H1254" s="40">
        <f>H1255</f>
        <v>0</v>
      </c>
      <c r="I1254" s="10"/>
      <c r="L1254"/>
      <c r="M1254"/>
      <c r="N1254"/>
      <c r="O1254"/>
      <c r="P1254"/>
      <c r="Q1254"/>
      <c r="R1254"/>
      <c r="S1254"/>
      <c r="T1254"/>
      <c r="U1254"/>
      <c r="V1254"/>
    </row>
    <row r="1255" spans="1:22" ht="16.5" customHeight="1" hidden="1">
      <c r="A1255" s="3" t="s">
        <v>5</v>
      </c>
      <c r="B1255" s="3" t="s">
        <v>644</v>
      </c>
      <c r="C1255" s="3" t="s">
        <v>217</v>
      </c>
      <c r="D1255" s="3" t="s">
        <v>648</v>
      </c>
      <c r="E1255" s="5" t="s">
        <v>649</v>
      </c>
      <c r="F1255" s="40">
        <v>0</v>
      </c>
      <c r="G1255" s="39">
        <f t="shared" si="16"/>
        <v>0</v>
      </c>
      <c r="H1255" s="40">
        <v>0</v>
      </c>
      <c r="I1255" s="10"/>
      <c r="L1255"/>
      <c r="M1255"/>
      <c r="N1255"/>
      <c r="O1255"/>
      <c r="P1255"/>
      <c r="Q1255"/>
      <c r="R1255"/>
      <c r="S1255"/>
      <c r="T1255"/>
      <c r="U1255"/>
      <c r="V1255"/>
    </row>
    <row r="1256" spans="1:22" ht="21" customHeight="1" hidden="1">
      <c r="A1256" s="3" t="s">
        <v>5</v>
      </c>
      <c r="B1256" s="3" t="s">
        <v>644</v>
      </c>
      <c r="C1256" s="3" t="s">
        <v>218</v>
      </c>
      <c r="D1256" s="3"/>
      <c r="E1256" s="5" t="s">
        <v>300</v>
      </c>
      <c r="F1256" s="40">
        <f>F1257</f>
        <v>0</v>
      </c>
      <c r="G1256" s="39">
        <f t="shared" si="16"/>
        <v>0</v>
      </c>
      <c r="H1256" s="40">
        <f>H1257</f>
        <v>0</v>
      </c>
      <c r="I1256" s="10"/>
      <c r="L1256"/>
      <c r="M1256"/>
      <c r="N1256"/>
      <c r="O1256"/>
      <c r="P1256"/>
      <c r="Q1256"/>
      <c r="R1256"/>
      <c r="S1256"/>
      <c r="T1256"/>
      <c r="U1256"/>
      <c r="V1256"/>
    </row>
    <row r="1257" spans="1:22" ht="16.5" customHeight="1" hidden="1">
      <c r="A1257" s="3" t="s">
        <v>5</v>
      </c>
      <c r="B1257" s="3" t="s">
        <v>644</v>
      </c>
      <c r="C1257" s="3" t="s">
        <v>218</v>
      </c>
      <c r="D1257" s="3" t="s">
        <v>648</v>
      </c>
      <c r="E1257" s="5" t="s">
        <v>649</v>
      </c>
      <c r="F1257" s="40"/>
      <c r="G1257" s="39">
        <f t="shared" si="16"/>
        <v>0</v>
      </c>
      <c r="H1257" s="40"/>
      <c r="I1257" s="10"/>
      <c r="L1257"/>
      <c r="M1257"/>
      <c r="N1257"/>
      <c r="O1257"/>
      <c r="P1257"/>
      <c r="Q1257"/>
      <c r="R1257"/>
      <c r="S1257"/>
      <c r="T1257"/>
      <c r="U1257"/>
      <c r="V1257"/>
    </row>
    <row r="1258" spans="1:22" ht="22.5" customHeight="1" hidden="1">
      <c r="A1258" s="3" t="s">
        <v>5</v>
      </c>
      <c r="B1258" s="3" t="s">
        <v>644</v>
      </c>
      <c r="C1258" s="3" t="s">
        <v>219</v>
      </c>
      <c r="D1258" s="3"/>
      <c r="E1258" s="5" t="s">
        <v>301</v>
      </c>
      <c r="F1258" s="40">
        <f>F1259</f>
        <v>0</v>
      </c>
      <c r="G1258" s="39">
        <f t="shared" si="16"/>
        <v>0</v>
      </c>
      <c r="H1258" s="40">
        <f>H1259</f>
        <v>0</v>
      </c>
      <c r="I1258" s="10"/>
      <c r="L1258"/>
      <c r="M1258"/>
      <c r="N1258"/>
      <c r="O1258"/>
      <c r="P1258"/>
      <c r="Q1258"/>
      <c r="R1258"/>
      <c r="S1258"/>
      <c r="T1258"/>
      <c r="U1258"/>
      <c r="V1258"/>
    </row>
    <row r="1259" spans="1:22" ht="16.5" customHeight="1" hidden="1">
      <c r="A1259" s="3" t="s">
        <v>5</v>
      </c>
      <c r="B1259" s="3" t="s">
        <v>644</v>
      </c>
      <c r="C1259" s="3" t="s">
        <v>219</v>
      </c>
      <c r="D1259" s="3" t="s">
        <v>648</v>
      </c>
      <c r="E1259" s="5" t="s">
        <v>649</v>
      </c>
      <c r="F1259" s="40"/>
      <c r="G1259" s="39">
        <f t="shared" si="16"/>
        <v>0</v>
      </c>
      <c r="H1259" s="40"/>
      <c r="I1259" s="10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</row>
    <row r="1260" spans="1:22" ht="31.5" customHeight="1" hidden="1">
      <c r="A1260" s="3" t="s">
        <v>5</v>
      </c>
      <c r="B1260" s="3" t="s">
        <v>644</v>
      </c>
      <c r="C1260" s="3" t="s">
        <v>57</v>
      </c>
      <c r="D1260" s="2"/>
      <c r="E1260" s="5" t="s">
        <v>58</v>
      </c>
      <c r="F1260" s="41">
        <f>F1261</f>
        <v>0</v>
      </c>
      <c r="G1260" s="39">
        <f t="shared" si="16"/>
        <v>0</v>
      </c>
      <c r="H1260" s="41">
        <f>H1261</f>
        <v>0</v>
      </c>
      <c r="I1260" s="1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</row>
    <row r="1261" spans="1:22" ht="12.75" customHeight="1" hidden="1">
      <c r="A1261" s="3" t="s">
        <v>5</v>
      </c>
      <c r="B1261" s="3" t="s">
        <v>644</v>
      </c>
      <c r="C1261" s="3" t="s">
        <v>57</v>
      </c>
      <c r="D1261" s="3" t="s">
        <v>648</v>
      </c>
      <c r="E1261" s="5" t="s">
        <v>649</v>
      </c>
      <c r="F1261" s="40">
        <v>0</v>
      </c>
      <c r="G1261" s="39">
        <f t="shared" si="16"/>
        <v>0</v>
      </c>
      <c r="H1261" s="40">
        <v>0</v>
      </c>
      <c r="I1261" s="10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</row>
    <row r="1262" spans="1:22" ht="21.75" customHeight="1" hidden="1">
      <c r="A1262" s="3" t="s">
        <v>5</v>
      </c>
      <c r="B1262" s="3" t="s">
        <v>644</v>
      </c>
      <c r="C1262" s="3" t="s">
        <v>59</v>
      </c>
      <c r="D1262" s="2"/>
      <c r="E1262" s="5" t="s">
        <v>60</v>
      </c>
      <c r="F1262" s="41">
        <f>F1263</f>
        <v>0</v>
      </c>
      <c r="G1262" s="39">
        <f t="shared" si="16"/>
        <v>0</v>
      </c>
      <c r="H1262" s="41">
        <f>H1263</f>
        <v>0</v>
      </c>
      <c r="I1262" s="10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</row>
    <row r="1263" spans="1:22" ht="16.5" customHeight="1" hidden="1">
      <c r="A1263" s="3" t="s">
        <v>5</v>
      </c>
      <c r="B1263" s="3" t="s">
        <v>644</v>
      </c>
      <c r="C1263" s="3" t="s">
        <v>59</v>
      </c>
      <c r="D1263" s="3" t="s">
        <v>648</v>
      </c>
      <c r="E1263" s="5" t="s">
        <v>649</v>
      </c>
      <c r="F1263" s="40">
        <v>0</v>
      </c>
      <c r="G1263" s="39">
        <f t="shared" si="16"/>
        <v>0</v>
      </c>
      <c r="H1263" s="40">
        <v>0</v>
      </c>
      <c r="I1263" s="10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</row>
    <row r="1264" spans="1:22" ht="28.5" customHeight="1" hidden="1">
      <c r="A1264" s="3" t="s">
        <v>5</v>
      </c>
      <c r="B1264" s="3" t="s">
        <v>644</v>
      </c>
      <c r="C1264" s="3" t="s">
        <v>61</v>
      </c>
      <c r="D1264" s="2"/>
      <c r="E1264" s="5" t="s">
        <v>62</v>
      </c>
      <c r="F1264" s="41">
        <f>F1265</f>
        <v>0</v>
      </c>
      <c r="G1264" s="39">
        <f t="shared" si="16"/>
        <v>0</v>
      </c>
      <c r="H1264" s="41">
        <f>H1265</f>
        <v>0</v>
      </c>
      <c r="I1264" s="10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</row>
    <row r="1265" spans="1:22" ht="16.5" customHeight="1" hidden="1">
      <c r="A1265" s="3" t="s">
        <v>5</v>
      </c>
      <c r="B1265" s="3" t="s">
        <v>644</v>
      </c>
      <c r="C1265" s="3" t="s">
        <v>61</v>
      </c>
      <c r="D1265" s="3" t="s">
        <v>648</v>
      </c>
      <c r="E1265" s="5" t="s">
        <v>649</v>
      </c>
      <c r="F1265" s="40">
        <v>0</v>
      </c>
      <c r="G1265" s="39">
        <f t="shared" si="16"/>
        <v>0</v>
      </c>
      <c r="H1265" s="40">
        <v>0</v>
      </c>
      <c r="I1265" s="10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</row>
    <row r="1266" spans="1:22" ht="27" customHeight="1" hidden="1">
      <c r="A1266" s="3" t="s">
        <v>5</v>
      </c>
      <c r="B1266" s="3" t="s">
        <v>644</v>
      </c>
      <c r="C1266" s="3" t="s">
        <v>63</v>
      </c>
      <c r="D1266" s="2"/>
      <c r="E1266" s="5" t="s">
        <v>62</v>
      </c>
      <c r="F1266" s="41">
        <f>F1267</f>
        <v>0</v>
      </c>
      <c r="G1266" s="39">
        <f t="shared" si="16"/>
        <v>0</v>
      </c>
      <c r="H1266" s="41">
        <f>H1267</f>
        <v>0</v>
      </c>
      <c r="I1266" s="10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</row>
    <row r="1267" spans="1:22" ht="16.5" customHeight="1" hidden="1">
      <c r="A1267" s="3" t="s">
        <v>5</v>
      </c>
      <c r="B1267" s="3" t="s">
        <v>644</v>
      </c>
      <c r="C1267" s="3" t="s">
        <v>63</v>
      </c>
      <c r="D1267" s="3" t="s">
        <v>648</v>
      </c>
      <c r="E1267" s="5" t="s">
        <v>649</v>
      </c>
      <c r="F1267" s="40">
        <v>0</v>
      </c>
      <c r="G1267" s="39">
        <f t="shared" si="16"/>
        <v>0</v>
      </c>
      <c r="H1267" s="40">
        <v>0</v>
      </c>
      <c r="I1267" s="10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</row>
    <row r="1268" spans="1:22" ht="22.5" customHeight="1" hidden="1">
      <c r="A1268" s="3" t="s">
        <v>5</v>
      </c>
      <c r="B1268" s="3" t="s">
        <v>644</v>
      </c>
      <c r="C1268" s="3" t="s">
        <v>65</v>
      </c>
      <c r="D1268" s="2"/>
      <c r="E1268" s="5" t="s">
        <v>64</v>
      </c>
      <c r="F1268" s="41">
        <f>F1269</f>
        <v>0</v>
      </c>
      <c r="G1268" s="39">
        <f t="shared" si="16"/>
        <v>0</v>
      </c>
      <c r="H1268" s="41">
        <f>H1269</f>
        <v>0</v>
      </c>
      <c r="I1268" s="10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</row>
    <row r="1269" spans="1:22" ht="16.5" customHeight="1" hidden="1">
      <c r="A1269" s="3" t="s">
        <v>5</v>
      </c>
      <c r="B1269" s="3" t="s">
        <v>644</v>
      </c>
      <c r="C1269" s="3" t="s">
        <v>65</v>
      </c>
      <c r="D1269" s="3" t="s">
        <v>648</v>
      </c>
      <c r="E1269" s="5" t="s">
        <v>649</v>
      </c>
      <c r="F1269" s="40">
        <v>0</v>
      </c>
      <c r="G1269" s="39">
        <f t="shared" si="16"/>
        <v>0</v>
      </c>
      <c r="H1269" s="40">
        <v>0</v>
      </c>
      <c r="I1269" s="10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</row>
    <row r="1270" spans="1:22" ht="16.5" customHeight="1" hidden="1">
      <c r="A1270" s="29" t="s">
        <v>5</v>
      </c>
      <c r="B1270" s="30" t="s">
        <v>644</v>
      </c>
      <c r="C1270" s="30" t="s">
        <v>164</v>
      </c>
      <c r="D1270" s="2"/>
      <c r="E1270" s="31" t="s">
        <v>49</v>
      </c>
      <c r="F1270" s="40">
        <f>F1271</f>
        <v>0</v>
      </c>
      <c r="G1270" s="39">
        <f t="shared" si="16"/>
        <v>0</v>
      </c>
      <c r="H1270" s="40">
        <f>H1271</f>
        <v>0</v>
      </c>
      <c r="I1270" s="1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</row>
    <row r="1271" spans="1:22" ht="16.5" customHeight="1" hidden="1">
      <c r="A1271" s="29" t="s">
        <v>5</v>
      </c>
      <c r="B1271" s="30" t="s">
        <v>644</v>
      </c>
      <c r="C1271" s="30" t="s">
        <v>164</v>
      </c>
      <c r="D1271" s="3" t="s">
        <v>648</v>
      </c>
      <c r="E1271" s="31" t="s">
        <v>649</v>
      </c>
      <c r="F1271" s="40">
        <v>0</v>
      </c>
      <c r="G1271" s="39">
        <f t="shared" si="16"/>
        <v>0</v>
      </c>
      <c r="H1271" s="40">
        <v>0</v>
      </c>
      <c r="I1271" s="10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</row>
    <row r="1272" spans="1:22" ht="16.5" customHeight="1" hidden="1">
      <c r="A1272" s="29" t="s">
        <v>5</v>
      </c>
      <c r="B1272" s="30" t="s">
        <v>644</v>
      </c>
      <c r="C1272" s="30" t="s">
        <v>220</v>
      </c>
      <c r="D1272" s="3"/>
      <c r="E1272" s="31" t="s">
        <v>49</v>
      </c>
      <c r="F1272" s="40">
        <f>F1273</f>
        <v>0</v>
      </c>
      <c r="G1272" s="39">
        <f t="shared" si="16"/>
        <v>0</v>
      </c>
      <c r="H1272" s="40">
        <f>H1273</f>
        <v>0</v>
      </c>
      <c r="I1272" s="10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</row>
    <row r="1273" spans="1:22" ht="16.5" customHeight="1" hidden="1">
      <c r="A1273" s="29" t="s">
        <v>5</v>
      </c>
      <c r="B1273" s="30" t="s">
        <v>644</v>
      </c>
      <c r="C1273" s="30" t="s">
        <v>220</v>
      </c>
      <c r="D1273" s="3" t="s">
        <v>648</v>
      </c>
      <c r="E1273" s="31" t="s">
        <v>649</v>
      </c>
      <c r="F1273" s="40">
        <v>0</v>
      </c>
      <c r="G1273" s="39">
        <f t="shared" si="16"/>
        <v>0</v>
      </c>
      <c r="H1273" s="40">
        <v>0</v>
      </c>
      <c r="I1273" s="10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</row>
    <row r="1274" spans="1:22" ht="24.75" customHeight="1" hidden="1">
      <c r="A1274" s="29" t="s">
        <v>5</v>
      </c>
      <c r="B1274" s="30" t="s">
        <v>644</v>
      </c>
      <c r="C1274" s="30" t="s">
        <v>165</v>
      </c>
      <c r="D1274" s="2"/>
      <c r="E1274" s="31" t="s">
        <v>166</v>
      </c>
      <c r="F1274" s="40">
        <f>F1275</f>
        <v>0</v>
      </c>
      <c r="G1274" s="39">
        <f t="shared" si="16"/>
        <v>0</v>
      </c>
      <c r="H1274" s="40">
        <f>H1275</f>
        <v>0</v>
      </c>
      <c r="I1274" s="10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</row>
    <row r="1275" spans="1:22" ht="16.5" customHeight="1" hidden="1">
      <c r="A1275" s="29" t="s">
        <v>5</v>
      </c>
      <c r="B1275" s="30" t="s">
        <v>644</v>
      </c>
      <c r="C1275" s="30" t="s">
        <v>165</v>
      </c>
      <c r="D1275" s="3" t="s">
        <v>648</v>
      </c>
      <c r="E1275" s="31" t="s">
        <v>649</v>
      </c>
      <c r="F1275" s="40">
        <v>0</v>
      </c>
      <c r="G1275" s="39">
        <f t="shared" si="16"/>
        <v>0</v>
      </c>
      <c r="H1275" s="40">
        <v>0</v>
      </c>
      <c r="I1275" s="10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</row>
    <row r="1276" spans="1:22" ht="16.5" customHeight="1" hidden="1">
      <c r="A1276" s="29" t="s">
        <v>5</v>
      </c>
      <c r="B1276" s="30" t="s">
        <v>644</v>
      </c>
      <c r="C1276" s="30" t="s">
        <v>221</v>
      </c>
      <c r="D1276" s="3"/>
      <c r="E1276" s="31" t="s">
        <v>171</v>
      </c>
      <c r="F1276" s="40">
        <f>F1277</f>
        <v>0</v>
      </c>
      <c r="G1276" s="39">
        <f t="shared" si="16"/>
        <v>0</v>
      </c>
      <c r="H1276" s="40">
        <f>H1277</f>
        <v>0</v>
      </c>
      <c r="I1276" s="10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</row>
    <row r="1277" spans="1:22" ht="15.75" customHeight="1" hidden="1">
      <c r="A1277" s="29" t="s">
        <v>5</v>
      </c>
      <c r="B1277" s="30" t="s">
        <v>644</v>
      </c>
      <c r="C1277" s="30" t="s">
        <v>221</v>
      </c>
      <c r="D1277" s="3" t="s">
        <v>648</v>
      </c>
      <c r="E1277" s="31" t="s">
        <v>649</v>
      </c>
      <c r="F1277" s="40">
        <v>0</v>
      </c>
      <c r="G1277" s="39">
        <f t="shared" si="16"/>
        <v>0</v>
      </c>
      <c r="H1277" s="40">
        <v>0</v>
      </c>
      <c r="I1277" s="10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</row>
    <row r="1278" spans="1:22" ht="16.5" customHeight="1" hidden="1">
      <c r="A1278" s="29" t="s">
        <v>5</v>
      </c>
      <c r="B1278" s="30" t="s">
        <v>644</v>
      </c>
      <c r="C1278" s="30" t="s">
        <v>167</v>
      </c>
      <c r="D1278" s="2"/>
      <c r="E1278" s="31" t="s">
        <v>54</v>
      </c>
      <c r="F1278" s="40">
        <f>F1279</f>
        <v>0</v>
      </c>
      <c r="G1278" s="39">
        <f t="shared" si="16"/>
        <v>0</v>
      </c>
      <c r="H1278" s="40">
        <f>H1279</f>
        <v>0</v>
      </c>
      <c r="I1278" s="10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</row>
    <row r="1279" spans="1:22" ht="16.5" customHeight="1" hidden="1">
      <c r="A1279" s="29" t="s">
        <v>5</v>
      </c>
      <c r="B1279" s="30" t="s">
        <v>644</v>
      </c>
      <c r="C1279" s="30" t="s">
        <v>167</v>
      </c>
      <c r="D1279" s="3" t="s">
        <v>648</v>
      </c>
      <c r="E1279" s="31" t="s">
        <v>649</v>
      </c>
      <c r="F1279" s="40">
        <v>0</v>
      </c>
      <c r="G1279" s="39">
        <f t="shared" si="16"/>
        <v>0</v>
      </c>
      <c r="H1279" s="40">
        <v>0</v>
      </c>
      <c r="I1279" s="10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</row>
    <row r="1280" spans="1:22" ht="21.75" customHeight="1" hidden="1">
      <c r="A1280" s="29" t="s">
        <v>5</v>
      </c>
      <c r="B1280" s="30" t="s">
        <v>644</v>
      </c>
      <c r="C1280" s="30" t="s">
        <v>222</v>
      </c>
      <c r="D1280" s="2"/>
      <c r="E1280" s="31" t="s">
        <v>169</v>
      </c>
      <c r="F1280" s="40">
        <f>F1281</f>
        <v>0</v>
      </c>
      <c r="G1280" s="39">
        <f aca="true" t="shared" si="17" ref="G1280:G1317">H1280-F1280</f>
        <v>0</v>
      </c>
      <c r="H1280" s="40">
        <f>H1281</f>
        <v>0</v>
      </c>
      <c r="I1280" s="1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</row>
    <row r="1281" spans="1:22" ht="16.5" customHeight="1" hidden="1">
      <c r="A1281" s="29" t="s">
        <v>5</v>
      </c>
      <c r="B1281" s="30" t="s">
        <v>644</v>
      </c>
      <c r="C1281" s="30" t="s">
        <v>222</v>
      </c>
      <c r="D1281" s="3" t="s">
        <v>648</v>
      </c>
      <c r="E1281" s="31" t="s">
        <v>649</v>
      </c>
      <c r="F1281" s="40"/>
      <c r="G1281" s="39">
        <f t="shared" si="17"/>
        <v>0</v>
      </c>
      <c r="H1281" s="40"/>
      <c r="I1281" s="10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</row>
    <row r="1282" spans="1:22" ht="24.75" customHeight="1" hidden="1">
      <c r="A1282" s="29" t="s">
        <v>5</v>
      </c>
      <c r="B1282" s="30" t="s">
        <v>644</v>
      </c>
      <c r="C1282" s="30" t="s">
        <v>168</v>
      </c>
      <c r="D1282" s="2"/>
      <c r="E1282" s="31" t="s">
        <v>169</v>
      </c>
      <c r="F1282" s="40">
        <f>F1283</f>
        <v>0</v>
      </c>
      <c r="G1282" s="39">
        <f t="shared" si="17"/>
        <v>0</v>
      </c>
      <c r="H1282" s="40">
        <f>H1283</f>
        <v>0</v>
      </c>
      <c r="I1282" s="10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</row>
    <row r="1283" spans="1:22" ht="16.5" customHeight="1" hidden="1">
      <c r="A1283" s="29" t="s">
        <v>5</v>
      </c>
      <c r="B1283" s="30" t="s">
        <v>644</v>
      </c>
      <c r="C1283" s="30" t="s">
        <v>168</v>
      </c>
      <c r="D1283" s="3" t="s">
        <v>648</v>
      </c>
      <c r="E1283" s="31" t="s">
        <v>649</v>
      </c>
      <c r="F1283" s="40">
        <v>0</v>
      </c>
      <c r="G1283" s="39">
        <f t="shared" si="17"/>
        <v>0</v>
      </c>
      <c r="H1283" s="40">
        <v>0</v>
      </c>
      <c r="I1283" s="10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</row>
    <row r="1284" spans="1:22" ht="16.5" customHeight="1" hidden="1">
      <c r="A1284" s="3" t="s">
        <v>5</v>
      </c>
      <c r="B1284" s="3" t="s">
        <v>644</v>
      </c>
      <c r="C1284" s="3" t="s">
        <v>95</v>
      </c>
      <c r="D1284" s="2"/>
      <c r="E1284" s="11" t="s">
        <v>96</v>
      </c>
      <c r="F1284" s="41">
        <f>F1285</f>
        <v>0</v>
      </c>
      <c r="G1284" s="39">
        <f t="shared" si="17"/>
        <v>0</v>
      </c>
      <c r="H1284" s="41">
        <f>H1285</f>
        <v>0</v>
      </c>
      <c r="I1284" s="10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</row>
    <row r="1285" spans="1:22" ht="16.5" customHeight="1" hidden="1">
      <c r="A1285" s="3" t="s">
        <v>5</v>
      </c>
      <c r="B1285" s="3" t="s">
        <v>644</v>
      </c>
      <c r="C1285" s="3" t="s">
        <v>95</v>
      </c>
      <c r="D1285" s="3" t="s">
        <v>648</v>
      </c>
      <c r="E1285" s="11" t="s">
        <v>649</v>
      </c>
      <c r="F1285" s="40">
        <v>0</v>
      </c>
      <c r="G1285" s="39">
        <f t="shared" si="17"/>
        <v>0</v>
      </c>
      <c r="H1285" s="40">
        <v>0</v>
      </c>
      <c r="I1285" s="10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</row>
    <row r="1286" spans="1:22" ht="26.25" customHeight="1" hidden="1">
      <c r="A1286" s="3" t="s">
        <v>5</v>
      </c>
      <c r="B1286" s="3" t="s">
        <v>644</v>
      </c>
      <c r="C1286" s="3" t="s">
        <v>66</v>
      </c>
      <c r="D1286" s="2"/>
      <c r="E1286" s="5" t="s">
        <v>67</v>
      </c>
      <c r="F1286" s="41">
        <f>F1287</f>
        <v>0</v>
      </c>
      <c r="G1286" s="39">
        <f t="shared" si="17"/>
        <v>0</v>
      </c>
      <c r="H1286" s="41">
        <f>H1287</f>
        <v>0</v>
      </c>
      <c r="I1286" s="10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</row>
    <row r="1287" spans="1:22" ht="16.5" customHeight="1" hidden="1">
      <c r="A1287" s="3" t="s">
        <v>5</v>
      </c>
      <c r="B1287" s="3" t="s">
        <v>644</v>
      </c>
      <c r="C1287" s="3" t="s">
        <v>66</v>
      </c>
      <c r="D1287" s="3" t="s">
        <v>648</v>
      </c>
      <c r="E1287" s="5" t="s">
        <v>649</v>
      </c>
      <c r="F1287" s="40">
        <v>0</v>
      </c>
      <c r="G1287" s="39">
        <f t="shared" si="17"/>
        <v>0</v>
      </c>
      <c r="H1287" s="40">
        <v>0</v>
      </c>
      <c r="I1287" s="10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spans="1:22" ht="30" customHeight="1" hidden="1">
      <c r="A1288" s="3" t="s">
        <v>5</v>
      </c>
      <c r="B1288" s="3" t="s">
        <v>644</v>
      </c>
      <c r="C1288" s="3" t="s">
        <v>68</v>
      </c>
      <c r="D1288" s="2"/>
      <c r="E1288" s="5" t="s">
        <v>69</v>
      </c>
      <c r="F1288" s="41">
        <f>F1289</f>
        <v>0</v>
      </c>
      <c r="G1288" s="39">
        <f t="shared" si="17"/>
        <v>0</v>
      </c>
      <c r="H1288" s="41">
        <f>H1289</f>
        <v>0</v>
      </c>
      <c r="I1288" s="10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</row>
    <row r="1289" spans="1:22" ht="16.5" customHeight="1" hidden="1">
      <c r="A1289" s="3" t="s">
        <v>5</v>
      </c>
      <c r="B1289" s="3" t="s">
        <v>644</v>
      </c>
      <c r="C1289" s="3" t="s">
        <v>68</v>
      </c>
      <c r="D1289" s="3" t="s">
        <v>648</v>
      </c>
      <c r="E1289" s="5" t="s">
        <v>649</v>
      </c>
      <c r="F1289" s="40">
        <v>0</v>
      </c>
      <c r="G1289" s="39">
        <f t="shared" si="17"/>
        <v>0</v>
      </c>
      <c r="H1289" s="40">
        <v>0</v>
      </c>
      <c r="I1289" s="10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spans="1:22" ht="35.25" customHeight="1" hidden="1">
      <c r="A1290" s="3" t="s">
        <v>5</v>
      </c>
      <c r="B1290" s="3" t="s">
        <v>644</v>
      </c>
      <c r="C1290" s="3" t="s">
        <v>70</v>
      </c>
      <c r="D1290" s="2"/>
      <c r="E1290" s="5" t="s">
        <v>302</v>
      </c>
      <c r="F1290" s="41">
        <f>F1291</f>
        <v>0</v>
      </c>
      <c r="G1290" s="39">
        <f t="shared" si="17"/>
        <v>0</v>
      </c>
      <c r="H1290" s="41">
        <f>H1291</f>
        <v>0</v>
      </c>
      <c r="I1290" s="1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291" spans="1:22" ht="17.25" customHeight="1" hidden="1">
      <c r="A1291" s="3" t="s">
        <v>5</v>
      </c>
      <c r="B1291" s="3" t="s">
        <v>644</v>
      </c>
      <c r="C1291" s="3" t="s">
        <v>70</v>
      </c>
      <c r="D1291" s="3" t="s">
        <v>648</v>
      </c>
      <c r="E1291" s="5" t="s">
        <v>649</v>
      </c>
      <c r="F1291" s="40">
        <v>0</v>
      </c>
      <c r="G1291" s="39">
        <f t="shared" si="17"/>
        <v>0</v>
      </c>
      <c r="H1291" s="40">
        <v>0</v>
      </c>
      <c r="I1291" s="10"/>
      <c r="L1291"/>
      <c r="M1291"/>
      <c r="N1291"/>
      <c r="O1291"/>
      <c r="P1291"/>
      <c r="Q1291"/>
      <c r="R1291"/>
      <c r="S1291"/>
      <c r="T1291"/>
      <c r="U1291"/>
      <c r="V1291"/>
    </row>
    <row r="1292" spans="1:22" ht="15" customHeight="1" hidden="1">
      <c r="A1292" s="3" t="s">
        <v>5</v>
      </c>
      <c r="B1292" s="3" t="s">
        <v>644</v>
      </c>
      <c r="C1292" s="3" t="s">
        <v>71</v>
      </c>
      <c r="D1292" s="2"/>
      <c r="E1292" s="5" t="s">
        <v>72</v>
      </c>
      <c r="F1292" s="41">
        <f>F1293</f>
        <v>0</v>
      </c>
      <c r="G1292" s="39">
        <f t="shared" si="17"/>
        <v>0</v>
      </c>
      <c r="H1292" s="41">
        <f>H1293</f>
        <v>0</v>
      </c>
      <c r="I1292" s="10"/>
      <c r="L1292"/>
      <c r="M1292"/>
      <c r="N1292"/>
      <c r="O1292"/>
      <c r="P1292"/>
      <c r="Q1292"/>
      <c r="R1292"/>
      <c r="S1292"/>
      <c r="T1292"/>
      <c r="U1292"/>
      <c r="V1292"/>
    </row>
    <row r="1293" spans="1:22" ht="16.5" customHeight="1" hidden="1">
      <c r="A1293" s="3" t="s">
        <v>5</v>
      </c>
      <c r="B1293" s="3" t="s">
        <v>644</v>
      </c>
      <c r="C1293" s="3" t="s">
        <v>71</v>
      </c>
      <c r="D1293" s="3" t="s">
        <v>648</v>
      </c>
      <c r="E1293" s="5" t="s">
        <v>649</v>
      </c>
      <c r="F1293" s="40">
        <v>0</v>
      </c>
      <c r="G1293" s="39">
        <f t="shared" si="17"/>
        <v>0</v>
      </c>
      <c r="H1293" s="40">
        <v>0</v>
      </c>
      <c r="I1293" s="10"/>
      <c r="L1293"/>
      <c r="M1293"/>
      <c r="N1293"/>
      <c r="O1293"/>
      <c r="P1293"/>
      <c r="Q1293"/>
      <c r="R1293"/>
      <c r="S1293"/>
      <c r="T1293"/>
      <c r="U1293"/>
      <c r="V1293"/>
    </row>
    <row r="1294" spans="1:22" ht="16.5" customHeight="1" hidden="1">
      <c r="A1294" s="3" t="s">
        <v>5</v>
      </c>
      <c r="B1294" s="3" t="s">
        <v>644</v>
      </c>
      <c r="C1294" s="3" t="s">
        <v>223</v>
      </c>
      <c r="D1294" s="3"/>
      <c r="E1294" s="5" t="s">
        <v>224</v>
      </c>
      <c r="F1294" s="40">
        <f>F1295</f>
        <v>0</v>
      </c>
      <c r="G1294" s="39">
        <f t="shared" si="17"/>
        <v>0</v>
      </c>
      <c r="H1294" s="40">
        <f>H1295</f>
        <v>0</v>
      </c>
      <c r="I1294" s="10"/>
      <c r="L1294"/>
      <c r="M1294"/>
      <c r="N1294"/>
      <c r="O1294"/>
      <c r="P1294"/>
      <c r="Q1294"/>
      <c r="R1294"/>
      <c r="S1294"/>
      <c r="T1294"/>
      <c r="U1294"/>
      <c r="V1294"/>
    </row>
    <row r="1295" spans="1:22" ht="16.5" customHeight="1" hidden="1">
      <c r="A1295" s="3" t="s">
        <v>5</v>
      </c>
      <c r="B1295" s="3" t="s">
        <v>644</v>
      </c>
      <c r="C1295" s="3" t="s">
        <v>223</v>
      </c>
      <c r="D1295" s="3" t="s">
        <v>648</v>
      </c>
      <c r="E1295" s="5" t="s">
        <v>649</v>
      </c>
      <c r="F1295" s="40">
        <v>0</v>
      </c>
      <c r="G1295" s="39">
        <f t="shared" si="17"/>
        <v>0</v>
      </c>
      <c r="H1295" s="40">
        <v>0</v>
      </c>
      <c r="I1295" s="10"/>
      <c r="L1295"/>
      <c r="M1295"/>
      <c r="N1295"/>
      <c r="O1295"/>
      <c r="P1295"/>
      <c r="Q1295"/>
      <c r="R1295"/>
      <c r="S1295"/>
      <c r="T1295"/>
      <c r="U1295"/>
      <c r="V1295"/>
    </row>
    <row r="1296" spans="1:22" ht="16.5" customHeight="1" hidden="1">
      <c r="A1296" s="3" t="s">
        <v>5</v>
      </c>
      <c r="B1296" s="3" t="s">
        <v>73</v>
      </c>
      <c r="C1296" s="2"/>
      <c r="D1296" s="2"/>
      <c r="E1296" s="5" t="s">
        <v>74</v>
      </c>
      <c r="F1296" s="39">
        <f>F1301+F1305+F1309+F1307+F1299+F1297+F1303+F1311+F1313</f>
        <v>0</v>
      </c>
      <c r="G1296" s="39">
        <f t="shared" si="17"/>
        <v>0</v>
      </c>
      <c r="H1296" s="39">
        <f>H1301+H1305+H1309+H1307+H1299+H1297+H1303+H1311+H1313</f>
        <v>0</v>
      </c>
      <c r="I1296" s="10"/>
      <c r="L1296"/>
      <c r="M1296"/>
      <c r="N1296"/>
      <c r="O1296"/>
      <c r="P1296"/>
      <c r="Q1296"/>
      <c r="R1296"/>
      <c r="S1296"/>
      <c r="T1296"/>
      <c r="U1296"/>
      <c r="V1296"/>
    </row>
    <row r="1297" spans="1:22" ht="40.5" customHeight="1" hidden="1">
      <c r="A1297" s="3" t="s">
        <v>5</v>
      </c>
      <c r="B1297" s="3" t="s">
        <v>73</v>
      </c>
      <c r="C1297" s="3" t="s">
        <v>319</v>
      </c>
      <c r="D1297" s="2"/>
      <c r="E1297" s="31" t="s">
        <v>336</v>
      </c>
      <c r="F1297" s="39">
        <f>F1298</f>
        <v>0</v>
      </c>
      <c r="G1297" s="39">
        <f t="shared" si="17"/>
        <v>0</v>
      </c>
      <c r="H1297" s="39">
        <f>H1298</f>
        <v>0</v>
      </c>
      <c r="I1297" s="10"/>
      <c r="L1297"/>
      <c r="M1297"/>
      <c r="N1297"/>
      <c r="O1297"/>
      <c r="P1297"/>
      <c r="Q1297"/>
      <c r="R1297"/>
      <c r="S1297"/>
      <c r="T1297"/>
      <c r="U1297"/>
      <c r="V1297"/>
    </row>
    <row r="1298" spans="1:22" ht="16.5" customHeight="1" hidden="1">
      <c r="A1298" s="3" t="s">
        <v>5</v>
      </c>
      <c r="B1298" s="3" t="s">
        <v>73</v>
      </c>
      <c r="C1298" s="3" t="s">
        <v>319</v>
      </c>
      <c r="D1298" s="3" t="s">
        <v>580</v>
      </c>
      <c r="E1298" s="5" t="s">
        <v>506</v>
      </c>
      <c r="F1298" s="39"/>
      <c r="G1298" s="39">
        <f t="shared" si="17"/>
        <v>0</v>
      </c>
      <c r="H1298" s="39"/>
      <c r="I1298" s="10"/>
      <c r="L1298"/>
      <c r="M1298"/>
      <c r="N1298"/>
      <c r="O1298"/>
      <c r="P1298"/>
      <c r="Q1298"/>
      <c r="R1298"/>
      <c r="S1298"/>
      <c r="T1298"/>
      <c r="U1298"/>
      <c r="V1298"/>
    </row>
    <row r="1299" spans="1:22" ht="36" customHeight="1" hidden="1">
      <c r="A1299" s="3" t="s">
        <v>5</v>
      </c>
      <c r="B1299" s="3" t="s">
        <v>73</v>
      </c>
      <c r="C1299" s="3" t="s">
        <v>319</v>
      </c>
      <c r="D1299" s="2"/>
      <c r="E1299" s="31" t="s">
        <v>336</v>
      </c>
      <c r="F1299" s="39">
        <f>F1300</f>
        <v>0</v>
      </c>
      <c r="G1299" s="39">
        <f t="shared" si="17"/>
        <v>0</v>
      </c>
      <c r="H1299" s="39">
        <f>H1300</f>
        <v>0</v>
      </c>
      <c r="I1299" s="10"/>
      <c r="L1299"/>
      <c r="M1299"/>
      <c r="N1299"/>
      <c r="O1299"/>
      <c r="P1299"/>
      <c r="Q1299"/>
      <c r="R1299"/>
      <c r="S1299"/>
      <c r="T1299"/>
      <c r="U1299"/>
      <c r="V1299"/>
    </row>
    <row r="1300" spans="1:22" ht="16.5" customHeight="1" hidden="1">
      <c r="A1300" s="3" t="s">
        <v>5</v>
      </c>
      <c r="B1300" s="3" t="s">
        <v>73</v>
      </c>
      <c r="C1300" s="3" t="s">
        <v>319</v>
      </c>
      <c r="D1300" s="2">
        <v>500</v>
      </c>
      <c r="E1300" s="31" t="s">
        <v>569</v>
      </c>
      <c r="F1300" s="39">
        <v>0</v>
      </c>
      <c r="G1300" s="39">
        <f t="shared" si="17"/>
        <v>0</v>
      </c>
      <c r="H1300" s="39">
        <v>0</v>
      </c>
      <c r="I1300" s="10"/>
      <c r="L1300"/>
      <c r="M1300"/>
      <c r="N1300"/>
      <c r="O1300"/>
      <c r="P1300"/>
      <c r="Q1300"/>
      <c r="R1300"/>
      <c r="S1300"/>
      <c r="T1300"/>
      <c r="U1300"/>
      <c r="V1300"/>
    </row>
    <row r="1301" spans="1:22" ht="16.5" customHeight="1" hidden="1">
      <c r="A1301" s="3" t="s">
        <v>5</v>
      </c>
      <c r="B1301" s="3" t="s">
        <v>73</v>
      </c>
      <c r="C1301" s="3" t="s">
        <v>618</v>
      </c>
      <c r="D1301" s="2"/>
      <c r="E1301" s="5" t="s">
        <v>589</v>
      </c>
      <c r="F1301" s="41">
        <f>F1302</f>
        <v>0</v>
      </c>
      <c r="G1301" s="39">
        <f t="shared" si="17"/>
        <v>0</v>
      </c>
      <c r="H1301" s="41">
        <f>H1302</f>
        <v>0</v>
      </c>
      <c r="I1301" s="10"/>
      <c r="L1301"/>
      <c r="M1301"/>
      <c r="N1301"/>
      <c r="O1301"/>
      <c r="P1301"/>
      <c r="Q1301"/>
      <c r="R1301"/>
      <c r="S1301"/>
      <c r="T1301"/>
      <c r="U1301"/>
      <c r="V1301"/>
    </row>
    <row r="1302" spans="1:22" ht="16.5" customHeight="1" hidden="1">
      <c r="A1302" s="3" t="s">
        <v>5</v>
      </c>
      <c r="B1302" s="3" t="s">
        <v>73</v>
      </c>
      <c r="C1302" s="3" t="s">
        <v>618</v>
      </c>
      <c r="D1302" s="3" t="s">
        <v>568</v>
      </c>
      <c r="E1302" s="5" t="s">
        <v>569</v>
      </c>
      <c r="F1302" s="40">
        <v>0</v>
      </c>
      <c r="G1302" s="39">
        <f t="shared" si="17"/>
        <v>0</v>
      </c>
      <c r="H1302" s="40">
        <v>0</v>
      </c>
      <c r="I1302" s="47"/>
      <c r="J1302" s="9"/>
      <c r="K1302" s="9"/>
      <c r="L1302"/>
      <c r="M1302"/>
      <c r="N1302"/>
      <c r="O1302"/>
      <c r="P1302"/>
      <c r="Q1302"/>
      <c r="R1302"/>
      <c r="S1302"/>
      <c r="T1302"/>
      <c r="U1302"/>
      <c r="V1302"/>
    </row>
    <row r="1303" spans="1:22" ht="16.5" customHeight="1" hidden="1">
      <c r="A1303" s="3" t="s">
        <v>5</v>
      </c>
      <c r="B1303" s="3" t="s">
        <v>73</v>
      </c>
      <c r="C1303" s="3" t="s">
        <v>75</v>
      </c>
      <c r="D1303" s="3"/>
      <c r="E1303" s="5" t="s">
        <v>303</v>
      </c>
      <c r="F1303" s="40">
        <f>F1304</f>
        <v>0</v>
      </c>
      <c r="G1303" s="39">
        <f t="shared" si="17"/>
        <v>0</v>
      </c>
      <c r="H1303" s="40">
        <f>H1304</f>
        <v>0</v>
      </c>
      <c r="I1303" s="47"/>
      <c r="J1303" s="9"/>
      <c r="K1303" s="9"/>
      <c r="L1303"/>
      <c r="M1303"/>
      <c r="N1303"/>
      <c r="O1303"/>
      <c r="P1303"/>
      <c r="Q1303"/>
      <c r="R1303"/>
      <c r="S1303"/>
      <c r="T1303"/>
      <c r="U1303"/>
      <c r="V1303"/>
    </row>
    <row r="1304" spans="1:22" ht="16.5" customHeight="1" hidden="1">
      <c r="A1304" s="3" t="s">
        <v>5</v>
      </c>
      <c r="B1304" s="3" t="s">
        <v>73</v>
      </c>
      <c r="C1304" s="3" t="s">
        <v>75</v>
      </c>
      <c r="D1304" s="3" t="s">
        <v>580</v>
      </c>
      <c r="E1304" s="5" t="s">
        <v>506</v>
      </c>
      <c r="F1304" s="40">
        <v>0</v>
      </c>
      <c r="G1304" s="39">
        <f t="shared" si="17"/>
        <v>0</v>
      </c>
      <c r="H1304" s="40">
        <v>0</v>
      </c>
      <c r="I1304" s="47"/>
      <c r="J1304" s="9"/>
      <c r="K1304" s="9"/>
      <c r="L1304"/>
      <c r="M1304"/>
      <c r="N1304"/>
      <c r="O1304"/>
      <c r="P1304"/>
      <c r="Q1304"/>
      <c r="R1304"/>
      <c r="S1304"/>
      <c r="T1304"/>
      <c r="U1304"/>
      <c r="V1304"/>
    </row>
    <row r="1305" spans="1:22" ht="16.5" customHeight="1" hidden="1">
      <c r="A1305" s="3" t="s">
        <v>5</v>
      </c>
      <c r="B1305" s="3" t="s">
        <v>73</v>
      </c>
      <c r="C1305" s="3" t="s">
        <v>75</v>
      </c>
      <c r="D1305" s="2"/>
      <c r="E1305" s="5" t="s">
        <v>303</v>
      </c>
      <c r="F1305" s="41">
        <f>F1306</f>
        <v>0</v>
      </c>
      <c r="G1305" s="39">
        <f t="shared" si="17"/>
        <v>0</v>
      </c>
      <c r="H1305" s="41">
        <f>H1306</f>
        <v>0</v>
      </c>
      <c r="I1305" s="10"/>
      <c r="L1305"/>
      <c r="M1305"/>
      <c r="N1305"/>
      <c r="O1305"/>
      <c r="P1305"/>
      <c r="Q1305"/>
      <c r="R1305"/>
      <c r="S1305"/>
      <c r="T1305"/>
      <c r="U1305"/>
      <c r="V1305"/>
    </row>
    <row r="1306" spans="1:22" ht="16.5" customHeight="1" hidden="1">
      <c r="A1306" s="3" t="s">
        <v>5</v>
      </c>
      <c r="B1306" s="3" t="s">
        <v>73</v>
      </c>
      <c r="C1306" s="3" t="s">
        <v>75</v>
      </c>
      <c r="D1306" s="3" t="s">
        <v>568</v>
      </c>
      <c r="E1306" s="5" t="s">
        <v>569</v>
      </c>
      <c r="F1306" s="40">
        <v>0</v>
      </c>
      <c r="G1306" s="39">
        <f t="shared" si="17"/>
        <v>0</v>
      </c>
      <c r="H1306" s="40">
        <v>0</v>
      </c>
      <c r="I1306" s="10"/>
      <c r="L1306"/>
      <c r="M1306"/>
      <c r="N1306"/>
      <c r="O1306"/>
      <c r="P1306"/>
      <c r="Q1306"/>
      <c r="R1306"/>
      <c r="S1306"/>
      <c r="T1306"/>
      <c r="U1306"/>
      <c r="V1306"/>
    </row>
    <row r="1307" spans="1:9" ht="24" customHeight="1" hidden="1">
      <c r="A1307" s="3" t="s">
        <v>5</v>
      </c>
      <c r="B1307" s="3" t="s">
        <v>73</v>
      </c>
      <c r="C1307" s="30" t="s">
        <v>604</v>
      </c>
      <c r="D1307" s="3"/>
      <c r="E1307" s="31" t="s">
        <v>230</v>
      </c>
      <c r="F1307" s="40">
        <f>F1308</f>
        <v>0</v>
      </c>
      <c r="G1307" s="39">
        <f t="shared" si="17"/>
        <v>0</v>
      </c>
      <c r="H1307" s="40">
        <f>H1308</f>
        <v>0</v>
      </c>
      <c r="I1307" s="10"/>
    </row>
    <row r="1308" spans="1:9" ht="16.5" customHeight="1" hidden="1">
      <c r="A1308" s="3" t="s">
        <v>5</v>
      </c>
      <c r="B1308" s="3" t="s">
        <v>73</v>
      </c>
      <c r="C1308" s="30" t="s">
        <v>604</v>
      </c>
      <c r="D1308" s="3" t="s">
        <v>596</v>
      </c>
      <c r="E1308" s="5" t="s">
        <v>597</v>
      </c>
      <c r="F1308" s="40"/>
      <c r="G1308" s="39">
        <f t="shared" si="17"/>
        <v>0</v>
      </c>
      <c r="H1308" s="40"/>
      <c r="I1308" s="10"/>
    </row>
    <row r="1309" spans="1:9" ht="51" customHeight="1" hidden="1">
      <c r="A1309" s="29" t="s">
        <v>5</v>
      </c>
      <c r="B1309" s="30" t="s">
        <v>73</v>
      </c>
      <c r="C1309" s="30" t="s">
        <v>170</v>
      </c>
      <c r="D1309" s="2"/>
      <c r="E1309" s="5" t="s">
        <v>304</v>
      </c>
      <c r="F1309" s="40">
        <f>F1310</f>
        <v>0</v>
      </c>
      <c r="G1309" s="39">
        <f t="shared" si="17"/>
        <v>0</v>
      </c>
      <c r="H1309" s="40">
        <f>H1310</f>
        <v>0</v>
      </c>
      <c r="I1309" s="10"/>
    </row>
    <row r="1310" spans="1:9" ht="16.5" customHeight="1" hidden="1">
      <c r="A1310" s="34" t="s">
        <v>5</v>
      </c>
      <c r="B1310" s="35" t="s">
        <v>73</v>
      </c>
      <c r="C1310" s="35" t="s">
        <v>170</v>
      </c>
      <c r="D1310" s="36" t="s">
        <v>214</v>
      </c>
      <c r="E1310" s="37" t="s">
        <v>215</v>
      </c>
      <c r="F1310" s="40">
        <v>0</v>
      </c>
      <c r="G1310" s="39">
        <f t="shared" si="17"/>
        <v>0</v>
      </c>
      <c r="H1310" s="40">
        <v>0</v>
      </c>
      <c r="I1310" s="10"/>
    </row>
    <row r="1311" spans="1:9" ht="51" customHeight="1" hidden="1">
      <c r="A1311" s="29" t="s">
        <v>5</v>
      </c>
      <c r="B1311" s="30" t="s">
        <v>73</v>
      </c>
      <c r="C1311" s="30" t="s">
        <v>170</v>
      </c>
      <c r="D1311" s="2"/>
      <c r="E1311" s="5" t="s">
        <v>304</v>
      </c>
      <c r="F1311" s="40">
        <f>F1312</f>
        <v>0</v>
      </c>
      <c r="G1311" s="39">
        <f t="shared" si="17"/>
        <v>0</v>
      </c>
      <c r="H1311" s="40">
        <f>H1312</f>
        <v>0</v>
      </c>
      <c r="I1311" s="10"/>
    </row>
    <row r="1312" spans="1:9" ht="16.5" customHeight="1" hidden="1">
      <c r="A1312" s="34" t="s">
        <v>5</v>
      </c>
      <c r="B1312" s="35" t="s">
        <v>73</v>
      </c>
      <c r="C1312" s="35" t="s">
        <v>170</v>
      </c>
      <c r="D1312" s="36" t="s">
        <v>586</v>
      </c>
      <c r="E1312" s="31" t="s">
        <v>587</v>
      </c>
      <c r="F1312" s="40">
        <v>0</v>
      </c>
      <c r="G1312" s="39">
        <f t="shared" si="17"/>
        <v>0</v>
      </c>
      <c r="H1312" s="40">
        <v>0</v>
      </c>
      <c r="I1312" s="10"/>
    </row>
    <row r="1313" spans="1:9" ht="47.25" customHeight="1" hidden="1">
      <c r="A1313" s="29" t="s">
        <v>5</v>
      </c>
      <c r="B1313" s="30" t="s">
        <v>73</v>
      </c>
      <c r="C1313" s="30" t="s">
        <v>505</v>
      </c>
      <c r="D1313" s="2"/>
      <c r="E1313" s="5" t="s">
        <v>304</v>
      </c>
      <c r="F1313" s="40">
        <f>F1314</f>
        <v>0</v>
      </c>
      <c r="G1313" s="39">
        <f>H1313-F1313</f>
        <v>0</v>
      </c>
      <c r="H1313" s="40">
        <f>H1314</f>
        <v>0</v>
      </c>
      <c r="I1313" s="10"/>
    </row>
    <row r="1314" spans="1:9" ht="16.5" customHeight="1" hidden="1">
      <c r="A1314" s="34" t="s">
        <v>5</v>
      </c>
      <c r="B1314" s="35" t="s">
        <v>73</v>
      </c>
      <c r="C1314" s="30" t="s">
        <v>505</v>
      </c>
      <c r="D1314" s="3" t="s">
        <v>596</v>
      </c>
      <c r="E1314" s="5" t="s">
        <v>597</v>
      </c>
      <c r="F1314" s="40">
        <v>0</v>
      </c>
      <c r="G1314" s="39">
        <f>H1314-F1314</f>
        <v>0</v>
      </c>
      <c r="H1314" s="40">
        <v>0</v>
      </c>
      <c r="I1314" s="10"/>
    </row>
    <row r="1315" spans="1:10" ht="16.5" customHeight="1">
      <c r="A1315" s="3"/>
      <c r="B1315" s="3"/>
      <c r="C1315" s="3"/>
      <c r="D1315" s="30"/>
      <c r="E1315" s="73" t="s">
        <v>597</v>
      </c>
      <c r="F1315" s="74"/>
      <c r="G1315" s="39"/>
      <c r="H1315" s="74"/>
      <c r="I1315" s="72"/>
      <c r="J1315" s="72"/>
    </row>
    <row r="1316" spans="1:9" ht="16.5" customHeight="1">
      <c r="A1316" s="3"/>
      <c r="B1316" s="3" t="s">
        <v>289</v>
      </c>
      <c r="C1316" s="3" t="s">
        <v>290</v>
      </c>
      <c r="D1316" s="3" t="s">
        <v>291</v>
      </c>
      <c r="E1316" s="71" t="s">
        <v>288</v>
      </c>
      <c r="F1316" s="40">
        <v>20506950</v>
      </c>
      <c r="G1316" s="39">
        <f>H1316-F1316</f>
        <v>-20506950</v>
      </c>
      <c r="H1316" s="40">
        <v>0</v>
      </c>
      <c r="I1316" s="10"/>
    </row>
    <row r="1317" spans="1:9" ht="18.75" customHeight="1">
      <c r="A1317" s="93" t="s">
        <v>76</v>
      </c>
      <c r="B1317" s="94"/>
      <c r="C1317" s="94"/>
      <c r="D1317" s="94"/>
      <c r="E1317" s="95"/>
      <c r="F1317" s="38">
        <f>F14+F393+F504+F694+F911+F1053+F1149+F1316</f>
        <v>345090344</v>
      </c>
      <c r="G1317" s="38">
        <f t="shared" si="17"/>
        <v>17335191</v>
      </c>
      <c r="H1317" s="38">
        <f>H14+H393+H504+H694+H911+H1053+H1149+H1316</f>
        <v>362425535</v>
      </c>
      <c r="I1317" s="10"/>
    </row>
    <row r="1318" spans="1:9" ht="19.5" customHeight="1">
      <c r="A1318" s="96"/>
      <c r="B1318" s="96"/>
      <c r="C1318" s="96"/>
      <c r="D1318" s="96"/>
      <c r="E1318" s="96"/>
      <c r="I1318" s="10"/>
    </row>
    <row r="1319" spans="1:22" s="6" customFormat="1" ht="18.75" customHeight="1">
      <c r="A1319" s="97"/>
      <c r="B1319" s="97"/>
      <c r="C1319" s="97"/>
      <c r="D1319" s="97"/>
      <c r="E1319" s="97"/>
      <c r="F1319" s="55"/>
      <c r="G1319" s="27"/>
      <c r="H1319" s="27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</row>
    <row r="1320" spans="1:22" s="6" customFormat="1" ht="18.75" customHeight="1">
      <c r="A1320" s="99"/>
      <c r="B1320" s="99"/>
      <c r="C1320" s="99"/>
      <c r="D1320" s="99"/>
      <c r="E1320" s="99"/>
      <c r="F1320" s="55"/>
      <c r="G1320" s="27"/>
      <c r="H1320" s="27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</row>
    <row r="1321" spans="1:22" s="6" customFormat="1" ht="18" customHeight="1">
      <c r="A1321" s="97"/>
      <c r="B1321" s="97"/>
      <c r="C1321" s="97"/>
      <c r="D1321" s="97"/>
      <c r="E1321" s="97"/>
      <c r="F1321" s="55"/>
      <c r="G1321" s="27"/>
      <c r="H1321" s="27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</row>
    <row r="1322" spans="1:22" s="6" customFormat="1" ht="18.75" customHeight="1">
      <c r="A1322" s="99"/>
      <c r="B1322" s="99"/>
      <c r="C1322" s="99"/>
      <c r="D1322" s="99"/>
      <c r="E1322" s="99"/>
      <c r="F1322" s="55"/>
      <c r="G1322" s="27"/>
      <c r="H1322" s="27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</row>
    <row r="1323" spans="1:22" s="6" customFormat="1" ht="18" customHeight="1">
      <c r="A1323" s="89"/>
      <c r="B1323" s="89"/>
      <c r="C1323" s="88"/>
      <c r="D1323" s="88"/>
      <c r="E1323" s="88"/>
      <c r="F1323" s="55"/>
      <c r="G1323" s="27"/>
      <c r="H1323" s="27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</row>
    <row r="1324" spans="1:22" s="6" customFormat="1" ht="16.5" customHeight="1">
      <c r="A1324" s="90"/>
      <c r="B1324" s="90"/>
      <c r="C1324" s="88"/>
      <c r="D1324" s="88"/>
      <c r="E1324" s="88"/>
      <c r="F1324" s="55"/>
      <c r="G1324" s="27"/>
      <c r="H1324" s="27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</row>
    <row r="1325" spans="1:22" s="6" customFormat="1" ht="16.5" customHeight="1">
      <c r="A1325" s="88"/>
      <c r="B1325" s="88"/>
      <c r="C1325" s="88"/>
      <c r="D1325" s="88"/>
      <c r="E1325" s="88"/>
      <c r="F1325" s="55"/>
      <c r="G1325" s="27"/>
      <c r="H1325" s="27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</row>
    <row r="1326" spans="6:22" s="6" customFormat="1" ht="16.5" customHeight="1">
      <c r="F1326" s="55"/>
      <c r="G1326" s="27"/>
      <c r="H1326" s="27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</row>
    <row r="1327" ht="12.75">
      <c r="I1327" s="10"/>
    </row>
    <row r="1328" ht="12.75">
      <c r="I1328" s="10"/>
    </row>
    <row r="1329" ht="12.75">
      <c r="I1329" s="10"/>
    </row>
    <row r="1330" ht="12.75">
      <c r="I1330" s="10"/>
    </row>
    <row r="1331" ht="12.75">
      <c r="I1331" s="10"/>
    </row>
    <row r="1332" ht="12.75">
      <c r="I1332" s="10"/>
    </row>
    <row r="1333" ht="12.75">
      <c r="I1333" s="10"/>
    </row>
    <row r="1334" ht="12.75">
      <c r="I1334" s="10"/>
    </row>
    <row r="1335" ht="12.75">
      <c r="I1335" s="10"/>
    </row>
    <row r="1336" ht="12.75">
      <c r="I1336" s="10"/>
    </row>
    <row r="1337" ht="12.75">
      <c r="I1337" s="10"/>
    </row>
    <row r="1338" ht="12.75">
      <c r="I1338" s="10"/>
    </row>
    <row r="1339" spans="6:22" ht="12.75">
      <c r="F1339"/>
      <c r="G1339"/>
      <c r="H1339"/>
      <c r="I1339" s="10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</row>
    <row r="1340" spans="6:22" ht="12.75">
      <c r="F1340"/>
      <c r="G1340"/>
      <c r="H1340"/>
      <c r="I1340" s="1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</row>
    <row r="1341" spans="6:22" ht="12.75">
      <c r="F1341"/>
      <c r="G1341"/>
      <c r="H1341"/>
      <c r="I1341" s="10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</row>
    <row r="1342" spans="6:22" ht="12.75">
      <c r="F1342"/>
      <c r="G1342"/>
      <c r="H1342"/>
      <c r="I1342" s="10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</row>
    <row r="1343" spans="6:22" ht="12.75">
      <c r="F1343"/>
      <c r="G1343"/>
      <c r="H1343"/>
      <c r="I1343" s="10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</row>
    <row r="1344" spans="6:22" ht="12.75">
      <c r="F1344"/>
      <c r="G1344"/>
      <c r="H1344"/>
      <c r="I1344" s="10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</row>
    <row r="1345" spans="6:22" ht="12.75">
      <c r="F1345"/>
      <c r="G1345"/>
      <c r="H1345"/>
      <c r="I1345" s="10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</row>
    <row r="1346" spans="6:22" ht="12.75">
      <c r="F1346"/>
      <c r="G1346"/>
      <c r="H1346"/>
      <c r="I1346" s="10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</row>
    <row r="1347" spans="6:22" ht="12.75">
      <c r="F1347"/>
      <c r="G1347"/>
      <c r="H1347"/>
      <c r="I1347" s="10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</row>
    <row r="1348" spans="6:22" ht="12.75">
      <c r="F1348"/>
      <c r="G1348"/>
      <c r="H1348"/>
      <c r="I1348" s="10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</row>
    <row r="1349" spans="6:22" ht="12.75">
      <c r="F1349"/>
      <c r="G1349"/>
      <c r="H1349"/>
      <c r="I1349" s="10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</row>
    <row r="1350" spans="6:22" ht="12.75">
      <c r="F1350"/>
      <c r="G1350"/>
      <c r="H1350"/>
      <c r="I1350" s="1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</row>
    <row r="1351" spans="6:22" ht="12.75">
      <c r="F1351"/>
      <c r="G1351"/>
      <c r="H1351"/>
      <c r="I1351" s="10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</row>
    <row r="1352" spans="6:22" ht="12.75">
      <c r="F1352"/>
      <c r="G1352"/>
      <c r="H1352"/>
      <c r="I1352" s="10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</row>
    <row r="1353" spans="6:22" ht="12.75">
      <c r="F1353"/>
      <c r="G1353"/>
      <c r="H1353"/>
      <c r="I1353" s="10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</row>
    <row r="1354" spans="6:22" ht="12.75">
      <c r="F1354"/>
      <c r="G1354"/>
      <c r="H1354"/>
      <c r="I1354" s="10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</row>
    <row r="1355" spans="6:22" ht="12.75">
      <c r="F1355"/>
      <c r="G1355"/>
      <c r="H1355"/>
      <c r="I1355" s="10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</row>
    <row r="1356" spans="6:22" ht="12.75">
      <c r="F1356"/>
      <c r="G1356"/>
      <c r="H1356"/>
      <c r="I1356" s="10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</row>
    <row r="1357" spans="6:22" ht="12.75">
      <c r="F1357"/>
      <c r="G1357"/>
      <c r="H1357"/>
      <c r="I1357" s="10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</row>
    <row r="1358" spans="6:22" ht="12.75">
      <c r="F1358"/>
      <c r="G1358"/>
      <c r="H1358"/>
      <c r="I1358" s="10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</row>
    <row r="1359" spans="6:22" ht="12.75">
      <c r="F1359"/>
      <c r="G1359"/>
      <c r="H1359"/>
      <c r="I1359" s="10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</row>
    <row r="1360" spans="6:22" ht="12.75">
      <c r="F1360"/>
      <c r="G1360"/>
      <c r="H1360"/>
      <c r="I1360" s="1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</row>
    <row r="1361" spans="6:22" ht="12.75">
      <c r="F1361"/>
      <c r="G1361"/>
      <c r="H1361"/>
      <c r="I1361" s="10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</row>
    <row r="1362" spans="6:22" ht="12.75">
      <c r="F1362"/>
      <c r="G1362"/>
      <c r="H1362"/>
      <c r="I1362" s="10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</row>
    <row r="1363" spans="6:22" ht="12.75">
      <c r="F1363"/>
      <c r="G1363"/>
      <c r="H1363"/>
      <c r="I1363" s="10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</row>
    <row r="1364" spans="6:22" ht="12.75">
      <c r="F1364"/>
      <c r="G1364"/>
      <c r="H1364"/>
      <c r="I1364" s="10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</row>
    <row r="1365" spans="6:22" ht="12.75">
      <c r="F1365"/>
      <c r="G1365"/>
      <c r="H1365"/>
      <c r="I1365" s="10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</row>
    <row r="1366" spans="6:22" ht="12.75">
      <c r="F1366"/>
      <c r="G1366"/>
      <c r="H1366"/>
      <c r="I1366" s="10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</row>
    <row r="1367" spans="6:22" ht="12.75">
      <c r="F1367"/>
      <c r="G1367"/>
      <c r="H1367"/>
      <c r="I1367" s="10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</row>
    <row r="1368" spans="6:22" ht="12.75">
      <c r="F1368"/>
      <c r="G1368"/>
      <c r="H1368"/>
      <c r="I1368" s="10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</row>
    <row r="1369" spans="6:22" ht="12.75">
      <c r="F1369"/>
      <c r="G1369"/>
      <c r="H1369"/>
      <c r="I1369" s="10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</row>
    <row r="1370" spans="6:22" ht="12.75">
      <c r="F1370"/>
      <c r="G1370"/>
      <c r="H1370"/>
      <c r="I1370" s="1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</row>
    <row r="1371" spans="6:22" ht="12.75">
      <c r="F1371"/>
      <c r="G1371"/>
      <c r="H1371"/>
      <c r="I1371" s="10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</row>
    <row r="1372" spans="6:22" ht="12.75">
      <c r="F1372"/>
      <c r="G1372"/>
      <c r="H1372"/>
      <c r="I1372" s="10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</row>
    <row r="1373" spans="6:22" ht="12.75">
      <c r="F1373"/>
      <c r="G1373"/>
      <c r="H1373"/>
      <c r="I1373" s="10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</row>
    <row r="1374" spans="6:22" ht="12.75">
      <c r="F1374"/>
      <c r="G1374"/>
      <c r="H1374"/>
      <c r="I1374" s="10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</row>
    <row r="1375" spans="6:22" ht="12.75">
      <c r="F1375"/>
      <c r="G1375"/>
      <c r="H1375"/>
      <c r="I1375" s="10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</row>
    <row r="1376" spans="6:22" ht="12.75">
      <c r="F1376"/>
      <c r="G1376"/>
      <c r="H1376"/>
      <c r="I1376" s="10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</row>
    <row r="1377" spans="6:22" ht="12.75">
      <c r="F1377"/>
      <c r="G1377"/>
      <c r="H1377"/>
      <c r="I1377" s="10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</row>
    <row r="1378" spans="6:22" ht="12.75">
      <c r="F1378"/>
      <c r="G1378"/>
      <c r="H1378"/>
      <c r="I1378" s="10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</row>
    <row r="1379" spans="6:22" ht="12.75">
      <c r="F1379"/>
      <c r="G1379"/>
      <c r="H1379"/>
      <c r="I1379" s="10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</row>
    <row r="1380" spans="6:22" ht="12.75">
      <c r="F1380"/>
      <c r="G1380"/>
      <c r="H1380"/>
      <c r="I1380" s="1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</row>
    <row r="1381" spans="6:22" ht="12.75">
      <c r="F1381"/>
      <c r="G1381"/>
      <c r="H1381"/>
      <c r="I1381" s="10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</row>
    <row r="1382" spans="6:22" ht="12.75">
      <c r="F1382"/>
      <c r="G1382"/>
      <c r="H1382"/>
      <c r="I1382" s="10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</row>
    <row r="1383" spans="6:22" ht="12.75">
      <c r="F1383"/>
      <c r="G1383"/>
      <c r="H1383"/>
      <c r="I1383" s="10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</row>
    <row r="1384" spans="6:22" ht="12.75">
      <c r="F1384"/>
      <c r="G1384"/>
      <c r="H1384"/>
      <c r="I1384" s="10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</row>
    <row r="1385" spans="6:22" ht="12.75">
      <c r="F1385"/>
      <c r="G1385"/>
      <c r="H1385"/>
      <c r="I1385" s="10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</row>
    <row r="1386" spans="6:22" ht="12.75">
      <c r="F1386"/>
      <c r="G1386"/>
      <c r="H1386"/>
      <c r="I1386" s="10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</row>
    <row r="1387" spans="6:22" ht="12.75">
      <c r="F1387"/>
      <c r="G1387"/>
      <c r="H1387"/>
      <c r="I1387" s="10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</row>
    <row r="1388" spans="6:22" ht="12.75">
      <c r="F1388"/>
      <c r="G1388"/>
      <c r="H1388"/>
      <c r="I1388" s="10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</row>
    <row r="1389" spans="6:22" ht="12.75">
      <c r="F1389"/>
      <c r="G1389"/>
      <c r="H1389"/>
      <c r="I1389" s="10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</row>
    <row r="1390" spans="6:22" ht="12.75">
      <c r="F1390"/>
      <c r="G1390"/>
      <c r="H1390"/>
      <c r="I1390" s="1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</row>
    <row r="1391" spans="6:22" ht="12.75">
      <c r="F1391"/>
      <c r="G1391"/>
      <c r="H1391"/>
      <c r="I1391" s="10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</row>
    <row r="1392" spans="6:22" ht="12.75">
      <c r="F1392"/>
      <c r="G1392"/>
      <c r="H1392"/>
      <c r="I1392" s="10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</row>
    <row r="1393" spans="6:22" ht="12.75">
      <c r="F1393"/>
      <c r="G1393"/>
      <c r="H1393"/>
      <c r="I1393" s="10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</row>
    <row r="1394" spans="6:22" ht="12.75">
      <c r="F1394"/>
      <c r="G1394"/>
      <c r="H1394"/>
      <c r="I1394" s="10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</row>
    <row r="1395" spans="6:22" ht="12.75">
      <c r="F1395"/>
      <c r="G1395"/>
      <c r="H1395"/>
      <c r="I1395" s="10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</row>
    <row r="1396" spans="6:22" ht="12.75">
      <c r="F1396"/>
      <c r="G1396"/>
      <c r="H1396"/>
      <c r="I1396" s="10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</row>
    <row r="1397" spans="6:22" ht="12.75">
      <c r="F1397"/>
      <c r="G1397"/>
      <c r="H1397"/>
      <c r="I1397" s="10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</row>
    <row r="1398" spans="6:22" ht="12.75">
      <c r="F1398"/>
      <c r="G1398"/>
      <c r="H1398"/>
      <c r="I1398" s="10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</row>
    <row r="1399" spans="6:22" ht="12.75">
      <c r="F1399"/>
      <c r="G1399"/>
      <c r="H1399"/>
      <c r="I1399" s="10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</row>
    <row r="1400" spans="6:22" ht="12.75">
      <c r="F1400"/>
      <c r="G1400"/>
      <c r="H1400"/>
      <c r="I1400" s="1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</row>
    <row r="1401" spans="6:22" ht="12.75">
      <c r="F1401"/>
      <c r="G1401"/>
      <c r="H1401"/>
      <c r="I1401" s="10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</row>
    <row r="1402" spans="6:22" ht="12.75">
      <c r="F1402"/>
      <c r="G1402"/>
      <c r="H1402"/>
      <c r="I1402" s="10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</row>
    <row r="1403" spans="6:22" ht="12.75">
      <c r="F1403"/>
      <c r="G1403"/>
      <c r="H1403"/>
      <c r="I1403" s="10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</row>
    <row r="1404" spans="6:22" ht="12.75">
      <c r="F1404"/>
      <c r="G1404"/>
      <c r="H1404"/>
      <c r="I1404" s="10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</row>
    <row r="1405" spans="6:22" ht="12.75">
      <c r="F1405"/>
      <c r="G1405"/>
      <c r="H1405"/>
      <c r="I1405" s="10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</row>
    <row r="1406" spans="6:22" ht="12.75">
      <c r="F1406"/>
      <c r="G1406"/>
      <c r="H1406"/>
      <c r="I1406" s="10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</row>
    <row r="1407" spans="6:22" ht="12.75">
      <c r="F1407"/>
      <c r="G1407"/>
      <c r="H1407"/>
      <c r="I1407" s="10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</row>
    <row r="1408" spans="6:22" ht="12.75">
      <c r="F1408"/>
      <c r="G1408"/>
      <c r="H1408"/>
      <c r="I1408" s="10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</row>
    <row r="1409" spans="6:22" ht="12.75">
      <c r="F1409"/>
      <c r="G1409"/>
      <c r="H1409"/>
      <c r="I1409" s="10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</row>
    <row r="1410" spans="6:22" ht="12.75">
      <c r="F1410"/>
      <c r="G1410"/>
      <c r="H1410"/>
      <c r="I1410" s="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</row>
    <row r="1411" spans="6:22" ht="12.75">
      <c r="F1411"/>
      <c r="G1411"/>
      <c r="H1411"/>
      <c r="I1411" s="10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</row>
    <row r="1412" spans="6:22" ht="12.75">
      <c r="F1412"/>
      <c r="G1412"/>
      <c r="H1412"/>
      <c r="I1412" s="10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</row>
    <row r="1413" spans="6:22" ht="12.75">
      <c r="F1413"/>
      <c r="G1413"/>
      <c r="H1413"/>
      <c r="I1413" s="10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</row>
    <row r="1414" spans="6:22" ht="12.75">
      <c r="F1414"/>
      <c r="G1414"/>
      <c r="H1414"/>
      <c r="I1414" s="10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</row>
    <row r="1415" spans="6:22" ht="12.75">
      <c r="F1415"/>
      <c r="G1415"/>
      <c r="H1415"/>
      <c r="I1415" s="10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</row>
    <row r="1416" spans="6:22" ht="12.75">
      <c r="F1416"/>
      <c r="G1416"/>
      <c r="H1416"/>
      <c r="I1416" s="10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</row>
    <row r="1417" spans="6:22" ht="12.75">
      <c r="F1417"/>
      <c r="G1417"/>
      <c r="H1417"/>
      <c r="I1417" s="10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</row>
    <row r="1418" spans="6:22" ht="12.75">
      <c r="F1418"/>
      <c r="G1418"/>
      <c r="H1418"/>
      <c r="I1418" s="10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</row>
    <row r="1419" spans="6:22" ht="12.75">
      <c r="F1419"/>
      <c r="G1419"/>
      <c r="H1419"/>
      <c r="I1419" s="10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</row>
    <row r="1420" spans="6:22" ht="12.75">
      <c r="F1420"/>
      <c r="G1420"/>
      <c r="H1420"/>
      <c r="I1420" s="1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</row>
    <row r="1421" spans="6:22" ht="12.75">
      <c r="F1421"/>
      <c r="G1421"/>
      <c r="H1421"/>
      <c r="I1421" s="10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</row>
    <row r="1422" spans="6:22" ht="12.75">
      <c r="F1422"/>
      <c r="G1422"/>
      <c r="H1422"/>
      <c r="I1422" s="10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</row>
    <row r="1423" spans="6:22" ht="12.75">
      <c r="F1423"/>
      <c r="G1423"/>
      <c r="H1423"/>
      <c r="I1423" s="10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</row>
    <row r="1424" spans="6:22" ht="12.75">
      <c r="F1424"/>
      <c r="G1424"/>
      <c r="H1424"/>
      <c r="I1424" s="10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</row>
    <row r="1425" spans="6:22" ht="12.75">
      <c r="F1425"/>
      <c r="G1425"/>
      <c r="H1425"/>
      <c r="I1425" s="10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</row>
    <row r="1426" spans="6:22" ht="12.75">
      <c r="F1426"/>
      <c r="G1426"/>
      <c r="H1426"/>
      <c r="I1426" s="10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</row>
    <row r="1427" spans="6:22" ht="12.75">
      <c r="F1427"/>
      <c r="G1427"/>
      <c r="H1427"/>
      <c r="I1427" s="10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</row>
    <row r="1428" spans="6:22" ht="12.75">
      <c r="F1428"/>
      <c r="G1428"/>
      <c r="H1428"/>
      <c r="I1428" s="10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</row>
    <row r="1429" spans="6:22" ht="12.75">
      <c r="F1429"/>
      <c r="G1429"/>
      <c r="H1429"/>
      <c r="I1429" s="10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</row>
    <row r="1430" spans="6:22" ht="12.75">
      <c r="F1430"/>
      <c r="G1430"/>
      <c r="H1430"/>
      <c r="I1430" s="1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</row>
    <row r="1431" spans="6:22" ht="12.75">
      <c r="F1431"/>
      <c r="G1431"/>
      <c r="H1431"/>
      <c r="I1431" s="10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</row>
    <row r="1432" spans="6:22" ht="12.75">
      <c r="F1432"/>
      <c r="G1432"/>
      <c r="H1432"/>
      <c r="I1432" s="10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</row>
    <row r="1433" spans="6:22" ht="12.75">
      <c r="F1433"/>
      <c r="G1433"/>
      <c r="H1433"/>
      <c r="I1433" s="10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</row>
    <row r="1434" spans="6:22" ht="12.75">
      <c r="F1434"/>
      <c r="G1434"/>
      <c r="H1434"/>
      <c r="I1434" s="10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</row>
    <row r="1435" spans="6:22" ht="12.75">
      <c r="F1435"/>
      <c r="G1435"/>
      <c r="H1435"/>
      <c r="I1435" s="10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</row>
    <row r="1436" spans="6:22" ht="12.75">
      <c r="F1436"/>
      <c r="G1436"/>
      <c r="H1436"/>
      <c r="I1436" s="10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</row>
    <row r="1437" spans="6:22" ht="12.75">
      <c r="F1437"/>
      <c r="G1437"/>
      <c r="H1437"/>
      <c r="I1437" s="10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</row>
    <row r="1438" spans="6:22" ht="12.75">
      <c r="F1438"/>
      <c r="G1438"/>
      <c r="H1438"/>
      <c r="I1438" s="10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</row>
    <row r="1439" spans="6:22" ht="12.75">
      <c r="F1439"/>
      <c r="G1439"/>
      <c r="H1439"/>
      <c r="I1439" s="10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</row>
    <row r="1440" spans="6:22" ht="12.75">
      <c r="F1440"/>
      <c r="G1440"/>
      <c r="H1440"/>
      <c r="I1440" s="1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</row>
    <row r="1441" spans="6:22" ht="12.75">
      <c r="F1441"/>
      <c r="G1441"/>
      <c r="H1441"/>
      <c r="I1441" s="10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</row>
    <row r="1442" spans="6:22" ht="12.75">
      <c r="F1442"/>
      <c r="G1442"/>
      <c r="H1442"/>
      <c r="I1442" s="10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</row>
    <row r="1443" spans="6:22" ht="12.75">
      <c r="F1443"/>
      <c r="G1443"/>
      <c r="H1443"/>
      <c r="I1443" s="10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</row>
    <row r="1444" spans="6:22" ht="12.75">
      <c r="F1444"/>
      <c r="G1444"/>
      <c r="H1444"/>
      <c r="I1444" s="10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</row>
    <row r="1445" spans="6:22" ht="12.75">
      <c r="F1445"/>
      <c r="G1445"/>
      <c r="H1445"/>
      <c r="I1445" s="10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</row>
    <row r="1446" spans="6:22" ht="12.75">
      <c r="F1446"/>
      <c r="G1446"/>
      <c r="H1446"/>
      <c r="I1446" s="10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</row>
    <row r="1447" spans="6:22" ht="12.75">
      <c r="F1447"/>
      <c r="G1447"/>
      <c r="H1447"/>
      <c r="I1447" s="10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</row>
    <row r="1448" spans="6:22" ht="12.75">
      <c r="F1448"/>
      <c r="G1448"/>
      <c r="H1448"/>
      <c r="I1448" s="10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</row>
    <row r="1449" spans="6:22" ht="12.75">
      <c r="F1449"/>
      <c r="G1449"/>
      <c r="H1449"/>
      <c r="I1449" s="10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</row>
    <row r="1450" spans="6:22" ht="12.75">
      <c r="F1450"/>
      <c r="G1450"/>
      <c r="H1450"/>
      <c r="I1450" s="1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</row>
    <row r="1451" spans="6:22" ht="12.75">
      <c r="F1451"/>
      <c r="G1451"/>
      <c r="H1451"/>
      <c r="I1451" s="10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</row>
    <row r="1452" spans="6:22" ht="12.75">
      <c r="F1452"/>
      <c r="G1452"/>
      <c r="H1452"/>
      <c r="I1452" s="10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</row>
    <row r="1453" spans="6:22" ht="12.75">
      <c r="F1453"/>
      <c r="G1453"/>
      <c r="H1453"/>
      <c r="I1453" s="10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</row>
    <row r="1454" spans="6:22" ht="12.75">
      <c r="F1454"/>
      <c r="G1454"/>
      <c r="H1454"/>
      <c r="I1454" s="10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</row>
    <row r="1455" spans="6:22" ht="12.75">
      <c r="F1455"/>
      <c r="G1455"/>
      <c r="H1455"/>
      <c r="I1455" s="10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</row>
    <row r="1456" spans="6:22" ht="12.75">
      <c r="F1456"/>
      <c r="G1456"/>
      <c r="H1456"/>
      <c r="I1456" s="10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</row>
    <row r="1457" spans="6:22" ht="12.75">
      <c r="F1457"/>
      <c r="G1457"/>
      <c r="H1457"/>
      <c r="I1457" s="10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</row>
    <row r="1458" spans="6:22" ht="12.75">
      <c r="F1458"/>
      <c r="G1458"/>
      <c r="H1458"/>
      <c r="I1458" s="10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</row>
    <row r="1459" spans="6:22" ht="12.75">
      <c r="F1459"/>
      <c r="G1459"/>
      <c r="H1459"/>
      <c r="I1459" s="10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</row>
    <row r="1460" spans="6:22" ht="12.75">
      <c r="F1460"/>
      <c r="G1460"/>
      <c r="H1460"/>
      <c r="I1460" s="1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</row>
    <row r="1461" spans="6:22" ht="12.75">
      <c r="F1461"/>
      <c r="G1461"/>
      <c r="H1461"/>
      <c r="I1461" s="10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</row>
    <row r="1462" spans="6:22" ht="12.75">
      <c r="F1462"/>
      <c r="G1462"/>
      <c r="H1462"/>
      <c r="I1462" s="10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</row>
    <row r="1463" spans="6:22" ht="12.75">
      <c r="F1463"/>
      <c r="G1463"/>
      <c r="H1463"/>
      <c r="I1463" s="10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</row>
    <row r="1464" spans="6:22" ht="12.75">
      <c r="F1464"/>
      <c r="G1464"/>
      <c r="H1464"/>
      <c r="I1464" s="10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</row>
    <row r="1465" spans="6:22" ht="12.75">
      <c r="F1465"/>
      <c r="G1465"/>
      <c r="H1465"/>
      <c r="I1465" s="10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</row>
    <row r="1466" spans="6:22" ht="12.75">
      <c r="F1466"/>
      <c r="G1466"/>
      <c r="H1466"/>
      <c r="I1466" s="10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</row>
    <row r="1467" spans="6:22" ht="12.75">
      <c r="F1467"/>
      <c r="G1467"/>
      <c r="H1467"/>
      <c r="I1467" s="10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</row>
    <row r="1468" spans="6:22" ht="12.75">
      <c r="F1468"/>
      <c r="G1468"/>
      <c r="H1468"/>
      <c r="I1468" s="10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</row>
    <row r="1469" spans="6:22" ht="12.75">
      <c r="F1469"/>
      <c r="G1469"/>
      <c r="H1469"/>
      <c r="I1469" s="10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</row>
    <row r="1470" spans="6:22" ht="12.75">
      <c r="F1470"/>
      <c r="G1470"/>
      <c r="H1470"/>
      <c r="I1470" s="1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</row>
    <row r="1471" spans="6:22" ht="12.75">
      <c r="F1471"/>
      <c r="G1471"/>
      <c r="H1471"/>
      <c r="I1471" s="10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</row>
    <row r="1472" spans="6:22" ht="12.75">
      <c r="F1472"/>
      <c r="G1472"/>
      <c r="H1472"/>
      <c r="I1472" s="10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</row>
    <row r="1473" spans="6:22" ht="12.75">
      <c r="F1473"/>
      <c r="G1473"/>
      <c r="H1473"/>
      <c r="I1473" s="10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</row>
    <row r="1474" spans="6:22" ht="12.75">
      <c r="F1474"/>
      <c r="G1474"/>
      <c r="H1474"/>
      <c r="I1474" s="10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</row>
    <row r="1475" spans="6:22" ht="12.75">
      <c r="F1475"/>
      <c r="G1475"/>
      <c r="H1475"/>
      <c r="I1475" s="10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</row>
    <row r="1476" spans="6:22" ht="12.75">
      <c r="F1476"/>
      <c r="G1476"/>
      <c r="H1476"/>
      <c r="I1476" s="10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</row>
    <row r="1477" spans="6:22" ht="12.75">
      <c r="F1477"/>
      <c r="G1477"/>
      <c r="H1477"/>
      <c r="I1477" s="10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</row>
    <row r="1478" spans="6:22" ht="12.75">
      <c r="F1478"/>
      <c r="G1478"/>
      <c r="H1478"/>
      <c r="I1478" s="10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</row>
    <row r="1479" spans="6:22" ht="12.75">
      <c r="F1479"/>
      <c r="G1479"/>
      <c r="H1479"/>
      <c r="I1479" s="10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</row>
    <row r="1480" spans="6:22" ht="12.75">
      <c r="F1480"/>
      <c r="G1480"/>
      <c r="H1480"/>
      <c r="I1480" s="1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</row>
    <row r="1481" spans="6:22" ht="12.75">
      <c r="F1481"/>
      <c r="G1481"/>
      <c r="H1481"/>
      <c r="I1481" s="10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</row>
    <row r="1482" spans="6:22" ht="12.75">
      <c r="F1482"/>
      <c r="G1482"/>
      <c r="H1482"/>
      <c r="I1482" s="10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</row>
    <row r="1483" spans="6:22" ht="12.75">
      <c r="F1483"/>
      <c r="G1483"/>
      <c r="H1483"/>
      <c r="I1483" s="10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</row>
    <row r="1484" spans="6:22" ht="12.75">
      <c r="F1484"/>
      <c r="G1484"/>
      <c r="H1484"/>
      <c r="I1484" s="10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</row>
    <row r="1485" spans="6:22" ht="12.75">
      <c r="F1485"/>
      <c r="G1485"/>
      <c r="H1485"/>
      <c r="I1485" s="10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</row>
    <row r="1486" spans="6:22" ht="12.75">
      <c r="F1486"/>
      <c r="G1486"/>
      <c r="H1486"/>
      <c r="I1486" s="10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</row>
    <row r="1487" spans="6:22" ht="12.75">
      <c r="F1487"/>
      <c r="G1487"/>
      <c r="H1487"/>
      <c r="I1487" s="10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</row>
    <row r="1488" spans="6:22" ht="12.75">
      <c r="F1488"/>
      <c r="G1488"/>
      <c r="H1488"/>
      <c r="I1488" s="10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</row>
    <row r="1489" spans="6:22" ht="12.75">
      <c r="F1489"/>
      <c r="G1489"/>
      <c r="H1489"/>
      <c r="I1489" s="10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</row>
    <row r="1490" spans="6:22" ht="12.75">
      <c r="F1490"/>
      <c r="G1490"/>
      <c r="H1490"/>
      <c r="I1490" s="1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</row>
    <row r="1491" spans="6:22" ht="12.75">
      <c r="F1491"/>
      <c r="G1491"/>
      <c r="H1491"/>
      <c r="I1491" s="10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</row>
    <row r="1492" spans="6:22" ht="12.75">
      <c r="F1492"/>
      <c r="G1492"/>
      <c r="H1492"/>
      <c r="I1492" s="10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</row>
    <row r="1493" spans="6:22" ht="12.75">
      <c r="F1493"/>
      <c r="G1493"/>
      <c r="H1493"/>
      <c r="I1493" s="10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</row>
    <row r="1494" spans="6:22" ht="12.75">
      <c r="F1494"/>
      <c r="G1494"/>
      <c r="H1494"/>
      <c r="I1494" s="10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</row>
    <row r="1495" spans="6:22" ht="12.75">
      <c r="F1495"/>
      <c r="G1495"/>
      <c r="H1495"/>
      <c r="I1495" s="10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</row>
    <row r="1496" spans="6:22" ht="12.75">
      <c r="F1496"/>
      <c r="G1496"/>
      <c r="H1496"/>
      <c r="I1496" s="10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</row>
    <row r="1497" spans="6:22" ht="12.75">
      <c r="F1497"/>
      <c r="G1497"/>
      <c r="H1497"/>
      <c r="I1497" s="10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</row>
    <row r="1498" spans="6:22" ht="12.75">
      <c r="F1498"/>
      <c r="G1498"/>
      <c r="H1498"/>
      <c r="I1498" s="10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</row>
    <row r="1499" spans="6:22" ht="12.75">
      <c r="F1499"/>
      <c r="G1499"/>
      <c r="H1499"/>
      <c r="I1499" s="10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</row>
    <row r="1500" spans="6:22" ht="12.75">
      <c r="F1500"/>
      <c r="G1500"/>
      <c r="H1500"/>
      <c r="I1500" s="1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</row>
    <row r="1501" spans="6:22" ht="12.75">
      <c r="F1501"/>
      <c r="G1501"/>
      <c r="H1501"/>
      <c r="I1501" s="10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</row>
    <row r="1502" spans="6:22" ht="12.75">
      <c r="F1502"/>
      <c r="G1502"/>
      <c r="H1502"/>
      <c r="I1502" s="10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</row>
    <row r="1503" spans="6:22" ht="12.75">
      <c r="F1503"/>
      <c r="G1503"/>
      <c r="H1503"/>
      <c r="I1503" s="10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</row>
    <row r="1504" spans="6:22" ht="12.75">
      <c r="F1504"/>
      <c r="G1504"/>
      <c r="H1504"/>
      <c r="I1504" s="10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</row>
    <row r="1505" spans="6:22" ht="12.75">
      <c r="F1505"/>
      <c r="G1505"/>
      <c r="H1505"/>
      <c r="I1505" s="10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</row>
    <row r="1506" spans="6:22" ht="12.75">
      <c r="F1506"/>
      <c r="G1506"/>
      <c r="H1506"/>
      <c r="I1506" s="10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</row>
    <row r="1507" spans="6:22" ht="12.75">
      <c r="F1507"/>
      <c r="G1507"/>
      <c r="H1507"/>
      <c r="I1507" s="10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</row>
    <row r="1508" spans="6:22" ht="12.75">
      <c r="F1508"/>
      <c r="G1508"/>
      <c r="H1508"/>
      <c r="I1508" s="10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</row>
    <row r="1509" spans="6:22" ht="12.75">
      <c r="F1509"/>
      <c r="G1509"/>
      <c r="H1509"/>
      <c r="I1509" s="10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</row>
    <row r="1510" spans="6:22" ht="12.75">
      <c r="F1510"/>
      <c r="G1510"/>
      <c r="H1510"/>
      <c r="I1510" s="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</row>
    <row r="1511" spans="6:22" ht="12.75">
      <c r="F1511"/>
      <c r="G1511"/>
      <c r="H1511"/>
      <c r="I1511" s="10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</row>
    <row r="1512" spans="6:22" ht="12.75">
      <c r="F1512"/>
      <c r="G1512"/>
      <c r="H1512"/>
      <c r="I1512" s="10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</row>
    <row r="1513" spans="6:22" ht="12.75">
      <c r="F1513"/>
      <c r="G1513"/>
      <c r="H1513"/>
      <c r="I1513" s="10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</row>
    <row r="1514" spans="6:22" ht="12.75">
      <c r="F1514"/>
      <c r="G1514"/>
      <c r="H1514"/>
      <c r="I1514" s="10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</row>
    <row r="1515" spans="6:22" ht="12.75">
      <c r="F1515"/>
      <c r="G1515"/>
      <c r="H1515"/>
      <c r="I1515" s="10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</row>
    <row r="1516" spans="6:22" ht="12.75">
      <c r="F1516"/>
      <c r="G1516"/>
      <c r="H1516"/>
      <c r="I1516" s="10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</row>
    <row r="1517" spans="6:22" ht="12.75">
      <c r="F1517"/>
      <c r="G1517"/>
      <c r="H1517"/>
      <c r="I1517" s="10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</row>
    <row r="1518" spans="6:22" ht="12.75">
      <c r="F1518"/>
      <c r="G1518"/>
      <c r="H1518"/>
      <c r="I1518" s="10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</row>
    <row r="1519" spans="6:22" ht="12.75">
      <c r="F1519"/>
      <c r="G1519"/>
      <c r="H1519"/>
      <c r="I1519" s="10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</row>
    <row r="1520" spans="6:22" ht="12.75">
      <c r="F1520"/>
      <c r="G1520"/>
      <c r="H1520"/>
      <c r="I1520" s="1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</row>
    <row r="1521" spans="6:22" ht="12.75">
      <c r="F1521"/>
      <c r="G1521"/>
      <c r="H1521"/>
      <c r="I1521" s="10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</row>
    <row r="1522" spans="6:22" ht="12.75">
      <c r="F1522"/>
      <c r="G1522"/>
      <c r="H1522"/>
      <c r="I1522" s="10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</row>
    <row r="1523" spans="6:22" ht="12.75">
      <c r="F1523"/>
      <c r="G1523"/>
      <c r="H1523"/>
      <c r="I1523" s="10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</row>
    <row r="1524" spans="6:22" ht="12.75">
      <c r="F1524"/>
      <c r="G1524"/>
      <c r="H1524"/>
      <c r="I1524" s="10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</row>
    <row r="1525" spans="6:22" ht="12.75">
      <c r="F1525"/>
      <c r="G1525"/>
      <c r="H1525"/>
      <c r="I1525" s="10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</row>
    <row r="1526" spans="6:22" ht="12.75">
      <c r="F1526"/>
      <c r="G1526"/>
      <c r="H1526"/>
      <c r="I1526" s="10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</row>
    <row r="1527" spans="6:22" ht="12.75">
      <c r="F1527"/>
      <c r="G1527"/>
      <c r="H1527"/>
      <c r="I1527" s="10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</row>
    <row r="1528" spans="6:22" ht="12.75">
      <c r="F1528"/>
      <c r="G1528"/>
      <c r="H1528"/>
      <c r="I1528" s="10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</row>
    <row r="1529" spans="6:22" ht="12.75">
      <c r="F1529"/>
      <c r="G1529"/>
      <c r="H1529"/>
      <c r="I1529" s="10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</row>
    <row r="1530" spans="6:22" ht="12.75">
      <c r="F1530"/>
      <c r="G1530"/>
      <c r="H1530"/>
      <c r="I1530" s="1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</row>
    <row r="1531" spans="6:22" ht="12.75">
      <c r="F1531"/>
      <c r="G1531"/>
      <c r="H1531"/>
      <c r="I1531" s="10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</row>
    <row r="1532" spans="6:22" ht="12.75">
      <c r="F1532"/>
      <c r="G1532"/>
      <c r="H1532"/>
      <c r="I1532" s="10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</row>
    <row r="1533" spans="6:22" ht="12.75">
      <c r="F1533"/>
      <c r="G1533"/>
      <c r="H1533"/>
      <c r="I1533" s="10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</row>
    <row r="1534" spans="6:22" ht="12.75">
      <c r="F1534"/>
      <c r="G1534"/>
      <c r="H1534"/>
      <c r="I1534" s="10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</row>
    <row r="1535" spans="6:22" ht="12.75">
      <c r="F1535"/>
      <c r="G1535"/>
      <c r="H1535"/>
      <c r="I1535" s="10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</row>
    <row r="1536" spans="6:22" ht="12.75">
      <c r="F1536"/>
      <c r="G1536"/>
      <c r="H1536"/>
      <c r="I1536" s="10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</row>
    <row r="1537" spans="6:22" ht="12.75">
      <c r="F1537"/>
      <c r="G1537"/>
      <c r="H1537"/>
      <c r="I1537" s="10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</row>
    <row r="1538" spans="6:22" ht="12.75">
      <c r="F1538"/>
      <c r="G1538"/>
      <c r="H1538"/>
      <c r="I1538" s="10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</row>
    <row r="1539" spans="6:22" ht="12.75">
      <c r="F1539"/>
      <c r="G1539"/>
      <c r="H1539"/>
      <c r="I1539" s="10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</row>
    <row r="1540" spans="6:22" ht="12.75">
      <c r="F1540"/>
      <c r="G1540"/>
      <c r="H1540"/>
      <c r="I1540" s="1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</row>
    <row r="1541" spans="6:22" ht="12.75">
      <c r="F1541"/>
      <c r="G1541"/>
      <c r="H1541"/>
      <c r="I1541" s="10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</row>
    <row r="1542" spans="6:22" ht="12.75">
      <c r="F1542"/>
      <c r="G1542"/>
      <c r="H1542"/>
      <c r="I1542" s="10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</row>
    <row r="1543" spans="6:22" ht="12.75">
      <c r="F1543"/>
      <c r="G1543"/>
      <c r="H1543"/>
      <c r="I1543" s="10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</row>
    <row r="1544" spans="6:22" ht="12.75">
      <c r="F1544"/>
      <c r="G1544"/>
      <c r="H1544"/>
      <c r="I1544" s="10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</row>
    <row r="1545" spans="6:22" ht="12.75">
      <c r="F1545"/>
      <c r="G1545"/>
      <c r="H1545"/>
      <c r="I1545" s="10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</row>
    <row r="1546" spans="6:22" ht="12.75">
      <c r="F1546"/>
      <c r="G1546"/>
      <c r="H1546"/>
      <c r="I1546" s="10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</row>
    <row r="1547" spans="6:22" ht="12.75">
      <c r="F1547"/>
      <c r="G1547"/>
      <c r="H1547"/>
      <c r="I1547" s="10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</row>
    <row r="1548" spans="6:22" ht="12.75">
      <c r="F1548"/>
      <c r="G1548"/>
      <c r="H1548"/>
      <c r="I1548" s="10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</row>
    <row r="1549" spans="6:22" ht="12.75">
      <c r="F1549"/>
      <c r="G1549"/>
      <c r="H1549"/>
      <c r="I1549" s="10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</row>
    <row r="1550" spans="6:22" ht="12.75">
      <c r="F1550"/>
      <c r="G1550"/>
      <c r="H1550"/>
      <c r="I1550" s="1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</row>
    <row r="1551" spans="6:22" ht="12.75">
      <c r="F1551"/>
      <c r="G1551"/>
      <c r="H1551"/>
      <c r="I1551" s="10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</row>
    <row r="1552" spans="6:22" ht="12.75">
      <c r="F1552"/>
      <c r="G1552"/>
      <c r="H1552"/>
      <c r="I1552" s="10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</row>
    <row r="1553" spans="6:22" ht="12.75">
      <c r="F1553"/>
      <c r="G1553"/>
      <c r="H1553"/>
      <c r="I1553" s="10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</row>
    <row r="1554" spans="6:22" ht="12.75">
      <c r="F1554"/>
      <c r="G1554"/>
      <c r="H1554"/>
      <c r="I1554" s="10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</row>
    <row r="1555" spans="6:22" ht="12.75">
      <c r="F1555"/>
      <c r="G1555"/>
      <c r="H1555"/>
      <c r="I1555" s="10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</row>
    <row r="1556" spans="6:22" ht="12.75">
      <c r="F1556"/>
      <c r="G1556"/>
      <c r="H1556"/>
      <c r="I1556" s="10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</row>
    <row r="1557" spans="6:22" ht="12.75">
      <c r="F1557"/>
      <c r="G1557"/>
      <c r="H1557"/>
      <c r="I1557" s="10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</row>
    <row r="1558" spans="6:22" ht="12.75">
      <c r="F1558"/>
      <c r="G1558"/>
      <c r="H1558"/>
      <c r="I1558" s="10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</row>
    <row r="1559" spans="6:22" ht="12.75">
      <c r="F1559"/>
      <c r="G1559"/>
      <c r="H1559"/>
      <c r="I1559" s="10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</row>
    <row r="1560" spans="6:22" ht="12.75">
      <c r="F1560"/>
      <c r="G1560"/>
      <c r="H1560"/>
      <c r="I1560" s="1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</row>
    <row r="1561" spans="6:22" ht="12.75">
      <c r="F1561"/>
      <c r="G1561"/>
      <c r="H1561"/>
      <c r="I1561" s="10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</row>
    <row r="1562" spans="6:22" ht="12.75">
      <c r="F1562"/>
      <c r="G1562"/>
      <c r="H1562"/>
      <c r="I1562" s="10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</row>
    <row r="1563" spans="6:22" ht="12.75">
      <c r="F1563"/>
      <c r="G1563"/>
      <c r="H1563"/>
      <c r="I1563" s="10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</row>
    <row r="1564" spans="6:22" ht="12.75">
      <c r="F1564"/>
      <c r="G1564"/>
      <c r="H1564"/>
      <c r="I1564" s="10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</row>
    <row r="1565" spans="6:22" ht="12.75">
      <c r="F1565"/>
      <c r="G1565"/>
      <c r="H1565"/>
      <c r="I1565" s="10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</row>
    <row r="1566" spans="6:22" ht="12.75">
      <c r="F1566"/>
      <c r="G1566"/>
      <c r="H1566"/>
      <c r="I1566" s="10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</row>
    <row r="1567" spans="6:22" ht="12.75">
      <c r="F1567"/>
      <c r="G1567"/>
      <c r="H1567"/>
      <c r="I1567" s="10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</row>
    <row r="1568" spans="6:22" ht="12.75">
      <c r="F1568"/>
      <c r="G1568"/>
      <c r="H1568"/>
      <c r="I1568" s="10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</row>
    <row r="1569" spans="6:22" ht="12.75">
      <c r="F1569"/>
      <c r="G1569"/>
      <c r="H1569"/>
      <c r="I1569" s="10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</row>
    <row r="1570" spans="6:22" ht="12.75">
      <c r="F1570"/>
      <c r="G1570"/>
      <c r="H1570"/>
      <c r="I1570" s="1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</row>
    <row r="1571" spans="6:22" ht="12.75">
      <c r="F1571"/>
      <c r="G1571"/>
      <c r="H1571"/>
      <c r="I1571" s="10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</row>
    <row r="1572" spans="6:22" ht="12.75">
      <c r="F1572"/>
      <c r="G1572"/>
      <c r="H1572"/>
      <c r="I1572" s="10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</row>
    <row r="1573" spans="6:22" ht="12.75">
      <c r="F1573"/>
      <c r="G1573"/>
      <c r="H1573"/>
      <c r="I1573" s="10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</row>
    <row r="1574" spans="6:22" ht="12.75">
      <c r="F1574"/>
      <c r="G1574"/>
      <c r="H1574"/>
      <c r="I1574" s="10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</row>
    <row r="1575" spans="6:22" ht="12.75">
      <c r="F1575"/>
      <c r="G1575"/>
      <c r="H1575"/>
      <c r="I1575" s="10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</row>
    <row r="1576" spans="6:22" ht="12.75">
      <c r="F1576"/>
      <c r="G1576"/>
      <c r="H1576"/>
      <c r="I1576" s="10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</row>
    <row r="1577" spans="6:22" ht="12.75">
      <c r="F1577"/>
      <c r="G1577"/>
      <c r="H1577"/>
      <c r="I1577" s="10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</row>
    <row r="1578" spans="6:22" ht="12.75">
      <c r="F1578"/>
      <c r="G1578"/>
      <c r="H1578"/>
      <c r="I1578" s="10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</row>
    <row r="1579" spans="6:22" ht="12.75">
      <c r="F1579"/>
      <c r="G1579"/>
      <c r="H1579"/>
      <c r="I1579" s="10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</row>
    <row r="1580" spans="6:22" ht="12.75">
      <c r="F1580"/>
      <c r="G1580"/>
      <c r="H1580"/>
      <c r="I1580" s="1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</row>
    <row r="1581" spans="6:22" ht="12.75">
      <c r="F1581"/>
      <c r="G1581"/>
      <c r="H1581"/>
      <c r="I1581" s="10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</row>
    <row r="1582" spans="6:22" ht="12.75">
      <c r="F1582"/>
      <c r="G1582"/>
      <c r="H1582"/>
      <c r="I1582" s="10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</row>
    <row r="1583" spans="6:22" ht="12.75">
      <c r="F1583"/>
      <c r="G1583"/>
      <c r="H1583"/>
      <c r="I1583" s="10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</row>
    <row r="1584" spans="6:22" ht="12.75">
      <c r="F1584"/>
      <c r="G1584"/>
      <c r="H1584"/>
      <c r="I1584" s="10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</row>
    <row r="1585" spans="6:22" ht="12.75">
      <c r="F1585"/>
      <c r="G1585"/>
      <c r="H1585"/>
      <c r="I1585" s="10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</row>
    <row r="1586" spans="6:22" ht="12.75">
      <c r="F1586"/>
      <c r="G1586"/>
      <c r="H1586"/>
      <c r="I1586" s="10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</row>
    <row r="1587" spans="6:22" ht="12.75">
      <c r="F1587"/>
      <c r="G1587"/>
      <c r="H1587"/>
      <c r="I1587" s="10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</row>
    <row r="1588" spans="6:22" ht="12.75">
      <c r="F1588"/>
      <c r="G1588"/>
      <c r="H1588"/>
      <c r="I1588" s="10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</row>
    <row r="1589" spans="6:22" ht="12.75">
      <c r="F1589"/>
      <c r="G1589"/>
      <c r="H1589"/>
      <c r="I1589" s="10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</row>
    <row r="1590" spans="6:22" ht="12.75">
      <c r="F1590"/>
      <c r="G1590"/>
      <c r="H1590"/>
      <c r="I1590" s="1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spans="6:22" ht="12.75">
      <c r="F1591"/>
      <c r="G1591"/>
      <c r="H1591"/>
      <c r="I1591" s="10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</row>
    <row r="1592" spans="6:22" ht="12.75">
      <c r="F1592"/>
      <c r="G1592"/>
      <c r="H1592"/>
      <c r="I1592" s="10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spans="6:22" ht="12.75">
      <c r="F1593"/>
      <c r="G1593"/>
      <c r="H1593"/>
      <c r="I1593" s="10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594" spans="6:22" ht="12.75">
      <c r="F1594"/>
      <c r="G1594"/>
      <c r="H1594"/>
      <c r="I1594" s="10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</row>
    <row r="1595" spans="6:22" ht="12.75">
      <c r="F1595"/>
      <c r="G1595"/>
      <c r="H1595"/>
      <c r="I1595" s="10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</row>
    <row r="1596" spans="6:22" ht="12.75">
      <c r="F1596"/>
      <c r="G1596"/>
      <c r="H1596"/>
      <c r="I1596" s="10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</row>
    <row r="1597" spans="6:22" ht="12.75">
      <c r="F1597"/>
      <c r="G1597"/>
      <c r="H1597"/>
      <c r="I1597" s="10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</row>
    <row r="1598" spans="6:22" ht="12.75">
      <c r="F1598"/>
      <c r="G1598"/>
      <c r="H1598"/>
      <c r="I1598" s="10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</row>
    <row r="1599" spans="6:22" ht="12.75">
      <c r="F1599"/>
      <c r="G1599"/>
      <c r="H1599"/>
      <c r="I1599" s="10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</row>
    <row r="1600" spans="6:22" ht="12.75">
      <c r="F1600"/>
      <c r="G1600"/>
      <c r="H1600"/>
      <c r="I1600" s="1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</row>
    <row r="1601" spans="6:22" ht="12.75">
      <c r="F1601"/>
      <c r="G1601"/>
      <c r="H1601"/>
      <c r="I1601" s="10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</row>
    <row r="1602" spans="6:22" ht="12.75">
      <c r="F1602"/>
      <c r="G1602"/>
      <c r="H1602"/>
      <c r="I1602" s="10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</row>
  </sheetData>
  <sheetProtection/>
  <mergeCells count="22">
    <mergeCell ref="A1318:E1318"/>
    <mergeCell ref="A1319:E1319"/>
    <mergeCell ref="A11:H11"/>
    <mergeCell ref="A1322:E1322"/>
    <mergeCell ref="A1320:E1320"/>
    <mergeCell ref="A1321:E1321"/>
    <mergeCell ref="A1325:E1325"/>
    <mergeCell ref="A1323:B1323"/>
    <mergeCell ref="C1323:E1323"/>
    <mergeCell ref="A1324:B1324"/>
    <mergeCell ref="C1324:E1324"/>
    <mergeCell ref="E5:H5"/>
    <mergeCell ref="A10:H10"/>
    <mergeCell ref="E8:H8"/>
    <mergeCell ref="E9:H9"/>
    <mergeCell ref="A1317:E1317"/>
    <mergeCell ref="E1:H1"/>
    <mergeCell ref="E2:H2"/>
    <mergeCell ref="E3:H3"/>
    <mergeCell ref="E4:H4"/>
    <mergeCell ref="E6:H6"/>
    <mergeCell ref="E7:H7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07"/>
  <sheetViews>
    <sheetView tabSelected="1" view="pageBreakPreview" zoomScaleSheetLayoutView="100" zoomScalePageLayoutView="0" workbookViewId="0" topLeftCell="A1">
      <pane xSplit="4" ySplit="13" topLeftCell="E19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" sqref="E2:H2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7.00390625" style="0" customWidth="1"/>
    <col min="4" max="4" width="4.625" style="0" customWidth="1"/>
    <col min="5" max="5" width="51.25390625" style="0" customWidth="1"/>
    <col min="6" max="6" width="15.00390625" style="54" hidden="1" customWidth="1"/>
    <col min="7" max="7" width="13.75390625" style="25" customWidth="1"/>
    <col min="8" max="8" width="14.875" style="25" customWidth="1"/>
    <col min="9" max="9" width="4.375" style="8" customWidth="1"/>
    <col min="10" max="10" width="14.375" style="8" hidden="1" customWidth="1"/>
    <col min="11" max="11" width="13.125" style="8" hidden="1" customWidth="1"/>
    <col min="12" max="12" width="11.75390625" style="8" bestFit="1" customWidth="1"/>
    <col min="13" max="13" width="14.375" style="8" customWidth="1"/>
    <col min="14" max="22" width="9.125" style="8" customWidth="1"/>
  </cols>
  <sheetData>
    <row r="1" spans="1:24" ht="15">
      <c r="A1" s="66"/>
      <c r="B1" s="66"/>
      <c r="C1" s="66"/>
      <c r="D1" s="66"/>
      <c r="E1" s="85" t="s">
        <v>824</v>
      </c>
      <c r="F1" s="85"/>
      <c r="G1" s="85"/>
      <c r="H1" s="85"/>
      <c r="I1" s="65"/>
      <c r="J1" s="65"/>
      <c r="W1" s="8"/>
      <c r="X1" s="8"/>
    </row>
    <row r="2" spans="1:24" ht="15">
      <c r="A2" s="66"/>
      <c r="B2" s="66"/>
      <c r="C2" s="66"/>
      <c r="D2" s="66"/>
      <c r="E2" s="85" t="s">
        <v>488</v>
      </c>
      <c r="F2" s="85"/>
      <c r="G2" s="85"/>
      <c r="H2" s="85"/>
      <c r="I2" s="65"/>
      <c r="J2" s="65"/>
      <c r="W2" s="8"/>
      <c r="X2" s="8"/>
    </row>
    <row r="3" spans="1:24" ht="15">
      <c r="A3" s="66"/>
      <c r="B3" s="66"/>
      <c r="C3" s="66"/>
      <c r="D3" s="66"/>
      <c r="E3" s="85" t="s">
        <v>487</v>
      </c>
      <c r="F3" s="85"/>
      <c r="G3" s="85"/>
      <c r="H3" s="85"/>
      <c r="I3" s="65"/>
      <c r="J3" s="65"/>
      <c r="W3" s="8"/>
      <c r="X3" s="8"/>
    </row>
    <row r="4" spans="1:24" ht="15" customHeight="1">
      <c r="A4" s="66"/>
      <c r="B4" s="66"/>
      <c r="C4" s="66"/>
      <c r="D4" s="66"/>
      <c r="E4" s="86" t="s">
        <v>776</v>
      </c>
      <c r="F4" s="86"/>
      <c r="G4" s="86"/>
      <c r="H4" s="86"/>
      <c r="I4" s="63"/>
      <c r="J4" s="63"/>
      <c r="W4" s="8"/>
      <c r="X4" s="8"/>
    </row>
    <row r="5" spans="1:24" ht="15">
      <c r="A5" s="66"/>
      <c r="B5" s="66"/>
      <c r="C5" s="66"/>
      <c r="D5" s="66"/>
      <c r="E5" s="85" t="s">
        <v>777</v>
      </c>
      <c r="F5" s="85"/>
      <c r="G5" s="85"/>
      <c r="H5" s="85"/>
      <c r="I5" s="65"/>
      <c r="J5" s="65"/>
      <c r="W5" s="8"/>
      <c r="X5" s="8"/>
    </row>
    <row r="6" spans="1:8" ht="15" hidden="1">
      <c r="A6" s="8"/>
      <c r="B6" s="8"/>
      <c r="C6" s="8"/>
      <c r="D6" s="8"/>
      <c r="E6" s="87"/>
      <c r="F6" s="87"/>
      <c r="G6" s="87"/>
      <c r="H6" s="87"/>
    </row>
    <row r="7" spans="1:8" ht="15" hidden="1">
      <c r="A7" s="8"/>
      <c r="B7" s="8"/>
      <c r="C7" s="8"/>
      <c r="D7" s="8"/>
      <c r="E7" s="87"/>
      <c r="F7" s="87"/>
      <c r="G7" s="87"/>
      <c r="H7" s="87"/>
    </row>
    <row r="8" spans="1:8" ht="15" hidden="1">
      <c r="A8" s="8"/>
      <c r="B8" s="8"/>
      <c r="C8" s="8"/>
      <c r="D8" s="8"/>
      <c r="E8" s="87"/>
      <c r="F8" s="87"/>
      <c r="G8" s="87"/>
      <c r="H8" s="87"/>
    </row>
    <row r="9" spans="1:8" ht="15" customHeight="1" hidden="1">
      <c r="A9" s="8"/>
      <c r="B9" s="8"/>
      <c r="C9" s="8"/>
      <c r="D9" s="8"/>
      <c r="E9" s="92"/>
      <c r="F9" s="92"/>
      <c r="G9" s="92"/>
      <c r="H9" s="92"/>
    </row>
    <row r="10" spans="1:8" ht="20.25" customHeight="1">
      <c r="A10" s="91" t="s">
        <v>77</v>
      </c>
      <c r="B10" s="91"/>
      <c r="C10" s="91"/>
      <c r="D10" s="91"/>
      <c r="E10" s="91"/>
      <c r="F10" s="91"/>
      <c r="G10" s="91"/>
      <c r="H10" s="91"/>
    </row>
    <row r="11" spans="1:10" ht="24" customHeight="1">
      <c r="A11" s="98" t="s">
        <v>778</v>
      </c>
      <c r="B11" s="98"/>
      <c r="C11" s="98"/>
      <c r="D11" s="98"/>
      <c r="E11" s="98"/>
      <c r="F11" s="98"/>
      <c r="G11" s="98"/>
      <c r="H11" s="98"/>
      <c r="I11" s="70"/>
      <c r="J11" s="70"/>
    </row>
    <row r="12" spans="1:8" ht="30" customHeight="1">
      <c r="A12" s="1" t="s">
        <v>551</v>
      </c>
      <c r="B12" s="1" t="s">
        <v>552</v>
      </c>
      <c r="C12" s="1" t="s">
        <v>553</v>
      </c>
      <c r="D12" s="1" t="s">
        <v>554</v>
      </c>
      <c r="E12" s="1" t="s">
        <v>555</v>
      </c>
      <c r="F12" s="12" t="s">
        <v>283</v>
      </c>
      <c r="G12" s="12" t="s">
        <v>284</v>
      </c>
      <c r="H12" s="12" t="s">
        <v>285</v>
      </c>
    </row>
    <row r="13" spans="1:8" ht="15.75" customHeight="1">
      <c r="A13" s="4" t="s">
        <v>556</v>
      </c>
      <c r="B13" s="4" t="s">
        <v>557</v>
      </c>
      <c r="C13" s="4" t="s">
        <v>558</v>
      </c>
      <c r="D13" s="4" t="s">
        <v>559</v>
      </c>
      <c r="E13" s="4" t="s">
        <v>560</v>
      </c>
      <c r="F13" s="56"/>
      <c r="G13" s="4" t="s">
        <v>561</v>
      </c>
      <c r="H13" s="4" t="s">
        <v>78</v>
      </c>
    </row>
    <row r="14" spans="1:8" ht="24" customHeight="1">
      <c r="A14" s="1" t="s">
        <v>562</v>
      </c>
      <c r="B14" s="7"/>
      <c r="C14" s="7"/>
      <c r="D14" s="7"/>
      <c r="E14" s="28" t="s">
        <v>563</v>
      </c>
      <c r="F14" s="38">
        <f>F15+F21+F33+F81+F89+F176+F192+F196+F219+F252+F279+F297+F302+F311+F314+F319+F326+F331+F339+F346+F388+F216+F85+F94+F380+F336+F395+F173+F273</f>
        <v>40957368</v>
      </c>
      <c r="G14" s="38">
        <f aca="true" t="shared" si="0" ref="G14:G181">H14-F14</f>
        <v>6862532</v>
      </c>
      <c r="H14" s="38">
        <f>H15+H21+H33+H81+H89+H176+H192+H196+H219+H252+H279+H297+H302+H311+H314+H319+H326+H331+H339+H346+H388+H216+H85+H94+H380+H336+H395+H173+H273</f>
        <v>47819900</v>
      </c>
    </row>
    <row r="15" spans="1:8" ht="23.25" customHeight="1">
      <c r="A15" s="3" t="s">
        <v>562</v>
      </c>
      <c r="B15" s="3" t="s">
        <v>564</v>
      </c>
      <c r="C15" s="2"/>
      <c r="D15" s="2"/>
      <c r="E15" s="5" t="s">
        <v>565</v>
      </c>
      <c r="F15" s="39">
        <f>F18+F16</f>
        <v>1015800</v>
      </c>
      <c r="G15" s="39">
        <f t="shared" si="0"/>
        <v>281100</v>
      </c>
      <c r="H15" s="39">
        <f>H18+H16</f>
        <v>1296900</v>
      </c>
    </row>
    <row r="16" spans="1:8" ht="21.75" customHeight="1" hidden="1">
      <c r="A16" s="3" t="s">
        <v>562</v>
      </c>
      <c r="B16" s="3" t="s">
        <v>564</v>
      </c>
      <c r="C16" s="3" t="s">
        <v>566</v>
      </c>
      <c r="D16" s="2"/>
      <c r="E16" s="5" t="s">
        <v>567</v>
      </c>
      <c r="F16" s="39">
        <f>F17</f>
        <v>0</v>
      </c>
      <c r="G16" s="39">
        <f t="shared" si="0"/>
        <v>0</v>
      </c>
      <c r="H16" s="39">
        <f>H17</f>
        <v>0</v>
      </c>
    </row>
    <row r="17" spans="1:8" ht="18.75" customHeight="1" hidden="1">
      <c r="A17" s="3" t="s">
        <v>562</v>
      </c>
      <c r="B17" s="3" t="s">
        <v>564</v>
      </c>
      <c r="C17" s="3" t="s">
        <v>566</v>
      </c>
      <c r="D17" s="3" t="s">
        <v>580</v>
      </c>
      <c r="E17" s="5" t="s">
        <v>506</v>
      </c>
      <c r="F17" s="40">
        <v>0</v>
      </c>
      <c r="G17" s="39">
        <f t="shared" si="0"/>
        <v>0</v>
      </c>
      <c r="H17" s="40">
        <v>0</v>
      </c>
    </row>
    <row r="18" spans="1:8" ht="15" customHeight="1">
      <c r="A18" s="3" t="s">
        <v>562</v>
      </c>
      <c r="B18" s="3" t="s">
        <v>564</v>
      </c>
      <c r="C18" s="3" t="s">
        <v>566</v>
      </c>
      <c r="D18" s="2"/>
      <c r="E18" s="5" t="s">
        <v>567</v>
      </c>
      <c r="F18" s="39">
        <f>F20+F19</f>
        <v>1015800</v>
      </c>
      <c r="G18" s="39">
        <f t="shared" si="0"/>
        <v>281100</v>
      </c>
      <c r="H18" s="39">
        <f>H20+H19</f>
        <v>1296900</v>
      </c>
    </row>
    <row r="19" spans="1:13" ht="15" customHeight="1">
      <c r="A19" s="3" t="s">
        <v>562</v>
      </c>
      <c r="B19" s="3" t="s">
        <v>564</v>
      </c>
      <c r="C19" s="3" t="s">
        <v>566</v>
      </c>
      <c r="D19" s="2">
        <v>121</v>
      </c>
      <c r="E19" s="11" t="s">
        <v>532</v>
      </c>
      <c r="F19" s="39">
        <v>1015800</v>
      </c>
      <c r="G19" s="39">
        <f t="shared" si="0"/>
        <v>281100</v>
      </c>
      <c r="H19" s="39">
        <f>996100+300800</f>
        <v>1296900</v>
      </c>
      <c r="M19" s="76"/>
    </row>
    <row r="20" spans="1:8" ht="16.5" customHeight="1" hidden="1">
      <c r="A20" s="3" t="s">
        <v>562</v>
      </c>
      <c r="B20" s="3" t="s">
        <v>564</v>
      </c>
      <c r="C20" s="3" t="s">
        <v>566</v>
      </c>
      <c r="D20" s="3" t="s">
        <v>568</v>
      </c>
      <c r="E20" s="11" t="s">
        <v>569</v>
      </c>
      <c r="F20" s="40">
        <v>0</v>
      </c>
      <c r="G20" s="39">
        <f t="shared" si="0"/>
        <v>0</v>
      </c>
      <c r="H20" s="40">
        <v>0</v>
      </c>
    </row>
    <row r="21" spans="1:8" ht="33.75" customHeight="1">
      <c r="A21" s="3" t="s">
        <v>562</v>
      </c>
      <c r="B21" s="3" t="s">
        <v>570</v>
      </c>
      <c r="C21" s="2"/>
      <c r="D21" s="2"/>
      <c r="E21" s="11" t="s">
        <v>571</v>
      </c>
      <c r="F21" s="39">
        <f>F24+F29+F22+F27</f>
        <v>1123800</v>
      </c>
      <c r="G21" s="39">
        <f t="shared" si="0"/>
        <v>287100</v>
      </c>
      <c r="H21" s="39">
        <f>H24+H29+H22+H27</f>
        <v>1410900</v>
      </c>
    </row>
    <row r="22" spans="1:8" ht="24.75" customHeight="1" hidden="1">
      <c r="A22" s="3" t="s">
        <v>562</v>
      </c>
      <c r="B22" s="3" t="s">
        <v>570</v>
      </c>
      <c r="C22" s="3" t="s">
        <v>572</v>
      </c>
      <c r="D22" s="2"/>
      <c r="E22" s="11" t="s">
        <v>573</v>
      </c>
      <c r="F22" s="39">
        <f>F23</f>
        <v>0</v>
      </c>
      <c r="G22" s="39">
        <f t="shared" si="0"/>
        <v>0</v>
      </c>
      <c r="H22" s="39">
        <f>H23</f>
        <v>0</v>
      </c>
    </row>
    <row r="23" spans="1:8" ht="17.25" customHeight="1" hidden="1">
      <c r="A23" s="3" t="s">
        <v>562</v>
      </c>
      <c r="B23" s="3" t="s">
        <v>570</v>
      </c>
      <c r="C23" s="3" t="s">
        <v>572</v>
      </c>
      <c r="D23" s="3" t="s">
        <v>580</v>
      </c>
      <c r="E23" s="11" t="s">
        <v>506</v>
      </c>
      <c r="F23" s="40">
        <v>0</v>
      </c>
      <c r="G23" s="39">
        <f t="shared" si="0"/>
        <v>0</v>
      </c>
      <c r="H23" s="40">
        <v>0</v>
      </c>
    </row>
    <row r="24" spans="1:8" ht="23.25" customHeight="1">
      <c r="A24" s="3" t="s">
        <v>562</v>
      </c>
      <c r="B24" s="3" t="s">
        <v>570</v>
      </c>
      <c r="C24" s="3" t="s">
        <v>572</v>
      </c>
      <c r="D24" s="2"/>
      <c r="E24" s="11" t="s">
        <v>573</v>
      </c>
      <c r="F24" s="39">
        <f>F26+F25</f>
        <v>1015800</v>
      </c>
      <c r="G24" s="39">
        <f t="shared" si="0"/>
        <v>281100</v>
      </c>
      <c r="H24" s="39">
        <f>H26+H25</f>
        <v>1296900</v>
      </c>
    </row>
    <row r="25" spans="1:8" ht="18.75" customHeight="1">
      <c r="A25" s="3" t="s">
        <v>562</v>
      </c>
      <c r="B25" s="3" t="s">
        <v>570</v>
      </c>
      <c r="C25" s="3" t="s">
        <v>572</v>
      </c>
      <c r="D25" s="2">
        <v>121</v>
      </c>
      <c r="E25" s="11" t="s">
        <v>532</v>
      </c>
      <c r="F25" s="39">
        <v>1015800</v>
      </c>
      <c r="G25" s="39">
        <f t="shared" si="0"/>
        <v>281100</v>
      </c>
      <c r="H25" s="39">
        <f>996100+300800</f>
        <v>1296900</v>
      </c>
    </row>
    <row r="26" spans="1:8" ht="16.5" customHeight="1" hidden="1">
      <c r="A26" s="3" t="s">
        <v>562</v>
      </c>
      <c r="B26" s="3" t="s">
        <v>570</v>
      </c>
      <c r="C26" s="3" t="s">
        <v>572</v>
      </c>
      <c r="D26" s="3" t="s">
        <v>568</v>
      </c>
      <c r="E26" s="11" t="s">
        <v>569</v>
      </c>
      <c r="F26" s="40">
        <v>0</v>
      </c>
      <c r="G26" s="39">
        <f t="shared" si="0"/>
        <v>0</v>
      </c>
      <c r="H26" s="40">
        <v>0</v>
      </c>
    </row>
    <row r="27" spans="1:8" ht="16.5" customHeight="1" hidden="1">
      <c r="A27" s="3" t="s">
        <v>562</v>
      </c>
      <c r="B27" s="3" t="s">
        <v>570</v>
      </c>
      <c r="C27" s="3" t="s">
        <v>574</v>
      </c>
      <c r="D27" s="3"/>
      <c r="E27" s="11" t="s">
        <v>575</v>
      </c>
      <c r="F27" s="40">
        <f>F28</f>
        <v>0</v>
      </c>
      <c r="G27" s="39">
        <f t="shared" si="0"/>
        <v>0</v>
      </c>
      <c r="H27" s="40">
        <f>H28</f>
        <v>0</v>
      </c>
    </row>
    <row r="28" spans="1:8" ht="16.5" customHeight="1" hidden="1">
      <c r="A28" s="3" t="s">
        <v>562</v>
      </c>
      <c r="B28" s="3" t="s">
        <v>570</v>
      </c>
      <c r="C28" s="3" t="s">
        <v>574</v>
      </c>
      <c r="D28" s="3" t="s">
        <v>580</v>
      </c>
      <c r="E28" s="11" t="s">
        <v>506</v>
      </c>
      <c r="F28" s="40">
        <v>0</v>
      </c>
      <c r="G28" s="39">
        <f t="shared" si="0"/>
        <v>0</v>
      </c>
      <c r="H28" s="40">
        <v>0</v>
      </c>
    </row>
    <row r="29" spans="1:8" ht="16.5" customHeight="1">
      <c r="A29" s="3" t="s">
        <v>562</v>
      </c>
      <c r="B29" s="3" t="s">
        <v>570</v>
      </c>
      <c r="C29" s="3" t="s">
        <v>574</v>
      </c>
      <c r="D29" s="2"/>
      <c r="E29" s="11" t="s">
        <v>575</v>
      </c>
      <c r="F29" s="39">
        <f>F32+F30+F31</f>
        <v>108000</v>
      </c>
      <c r="G29" s="39">
        <f t="shared" si="0"/>
        <v>6000</v>
      </c>
      <c r="H29" s="39">
        <f>H32+H30+H31</f>
        <v>114000</v>
      </c>
    </row>
    <row r="30" spans="1:8" ht="16.5" customHeight="1">
      <c r="A30" s="3" t="s">
        <v>562</v>
      </c>
      <c r="B30" s="3" t="s">
        <v>570</v>
      </c>
      <c r="C30" s="3" t="s">
        <v>574</v>
      </c>
      <c r="D30" s="2">
        <v>122</v>
      </c>
      <c r="E30" s="11" t="s">
        <v>533</v>
      </c>
      <c r="F30" s="39">
        <v>6000</v>
      </c>
      <c r="G30" s="39">
        <f t="shared" si="0"/>
        <v>0</v>
      </c>
      <c r="H30" s="39">
        <v>6000</v>
      </c>
    </row>
    <row r="31" spans="1:8" ht="16.5" customHeight="1">
      <c r="A31" s="3" t="s">
        <v>562</v>
      </c>
      <c r="B31" s="3" t="s">
        <v>570</v>
      </c>
      <c r="C31" s="3" t="s">
        <v>574</v>
      </c>
      <c r="D31" s="2">
        <v>244</v>
      </c>
      <c r="E31" s="11" t="s">
        <v>535</v>
      </c>
      <c r="F31" s="39">
        <v>102000</v>
      </c>
      <c r="G31" s="39">
        <f t="shared" si="0"/>
        <v>6000</v>
      </c>
      <c r="H31" s="39">
        <v>108000</v>
      </c>
    </row>
    <row r="32" spans="1:8" ht="16.5" customHeight="1" hidden="1">
      <c r="A32" s="3" t="s">
        <v>562</v>
      </c>
      <c r="B32" s="3" t="s">
        <v>570</v>
      </c>
      <c r="C32" s="3" t="s">
        <v>574</v>
      </c>
      <c r="D32" s="3" t="s">
        <v>568</v>
      </c>
      <c r="E32" s="5" t="s">
        <v>569</v>
      </c>
      <c r="F32" s="40">
        <v>0</v>
      </c>
      <c r="G32" s="39">
        <f t="shared" si="0"/>
        <v>0</v>
      </c>
      <c r="H32" s="40">
        <v>0</v>
      </c>
    </row>
    <row r="33" spans="1:8" ht="38.25" customHeight="1">
      <c r="A33" s="3" t="s">
        <v>562</v>
      </c>
      <c r="B33" s="3" t="s">
        <v>576</v>
      </c>
      <c r="C33" s="2"/>
      <c r="D33" s="2"/>
      <c r="E33" s="5" t="s">
        <v>577</v>
      </c>
      <c r="F33" s="39">
        <f>F34+F38+F46+F51+F59+F65+F44+F69+F76+F79+F36+F49+F57+F63+F67+F74</f>
        <v>11979545</v>
      </c>
      <c r="G33" s="39">
        <f t="shared" si="0"/>
        <v>4512233</v>
      </c>
      <c r="H33" s="39">
        <f>H34+H38+H46+H51+H59+H65+H44+H69+H76+H79+H36+H49+H57+H63+H67+H74</f>
        <v>16491778</v>
      </c>
    </row>
    <row r="34" spans="1:8" ht="20.25" customHeight="1" hidden="1">
      <c r="A34" s="3" t="s">
        <v>562</v>
      </c>
      <c r="B34" s="3" t="s">
        <v>576</v>
      </c>
      <c r="C34" s="3" t="s">
        <v>578</v>
      </c>
      <c r="D34" s="2"/>
      <c r="E34" s="5" t="s">
        <v>579</v>
      </c>
      <c r="F34" s="39">
        <f>F35</f>
        <v>0</v>
      </c>
      <c r="G34" s="39">
        <f t="shared" si="0"/>
        <v>0</v>
      </c>
      <c r="H34" s="39">
        <f>H35</f>
        <v>0</v>
      </c>
    </row>
    <row r="35" spans="1:8" ht="16.5" customHeight="1" hidden="1">
      <c r="A35" s="3" t="s">
        <v>562</v>
      </c>
      <c r="B35" s="3" t="s">
        <v>576</v>
      </c>
      <c r="C35" s="3" t="s">
        <v>578</v>
      </c>
      <c r="D35" s="3" t="s">
        <v>580</v>
      </c>
      <c r="E35" s="5" t="s">
        <v>581</v>
      </c>
      <c r="F35" s="40">
        <v>0</v>
      </c>
      <c r="G35" s="39">
        <f t="shared" si="0"/>
        <v>0</v>
      </c>
      <c r="H35" s="40">
        <v>0</v>
      </c>
    </row>
    <row r="36" spans="1:8" ht="33" customHeight="1" hidden="1">
      <c r="A36" s="3" t="s">
        <v>562</v>
      </c>
      <c r="B36" s="3" t="s">
        <v>576</v>
      </c>
      <c r="C36" s="3" t="s">
        <v>582</v>
      </c>
      <c r="D36" s="3"/>
      <c r="E36" s="5" t="s">
        <v>583</v>
      </c>
      <c r="F36" s="40">
        <f>F37</f>
        <v>0</v>
      </c>
      <c r="G36" s="39">
        <f t="shared" si="0"/>
        <v>0</v>
      </c>
      <c r="H36" s="40">
        <f>H37</f>
        <v>0</v>
      </c>
    </row>
    <row r="37" spans="1:8" ht="16.5" customHeight="1" hidden="1">
      <c r="A37" s="3" t="s">
        <v>562</v>
      </c>
      <c r="B37" s="3" t="s">
        <v>576</v>
      </c>
      <c r="C37" s="3" t="s">
        <v>582</v>
      </c>
      <c r="D37" s="3" t="s">
        <v>580</v>
      </c>
      <c r="E37" s="5" t="s">
        <v>506</v>
      </c>
      <c r="F37" s="40">
        <v>0</v>
      </c>
      <c r="G37" s="39">
        <f t="shared" si="0"/>
        <v>0</v>
      </c>
      <c r="H37" s="40">
        <v>0</v>
      </c>
    </row>
    <row r="38" spans="1:8" ht="34.5" customHeight="1">
      <c r="A38" s="3" t="s">
        <v>562</v>
      </c>
      <c r="B38" s="3" t="s">
        <v>576</v>
      </c>
      <c r="C38" s="3" t="s">
        <v>582</v>
      </c>
      <c r="D38" s="2"/>
      <c r="E38" s="5" t="s">
        <v>583</v>
      </c>
      <c r="F38" s="41">
        <f>F43+F39+F40+F41+F42</f>
        <v>644000</v>
      </c>
      <c r="G38" s="39">
        <f t="shared" si="0"/>
        <v>168000</v>
      </c>
      <c r="H38" s="41">
        <f>H43+H39+H40+H41+H42</f>
        <v>812000</v>
      </c>
    </row>
    <row r="39" spans="1:11" ht="20.25" customHeight="1">
      <c r="A39" s="3" t="s">
        <v>562</v>
      </c>
      <c r="B39" s="3" t="s">
        <v>576</v>
      </c>
      <c r="C39" s="3" t="s">
        <v>582</v>
      </c>
      <c r="D39" s="2">
        <v>121</v>
      </c>
      <c r="E39" s="11" t="s">
        <v>532</v>
      </c>
      <c r="F39" s="41">
        <v>506000</v>
      </c>
      <c r="G39" s="39">
        <f t="shared" si="0"/>
        <v>100000</v>
      </c>
      <c r="H39" s="41">
        <f>465300+140700</f>
        <v>606000</v>
      </c>
      <c r="J39" s="76">
        <f>H127+H141+H247+H305+H307+H309+H389+H796+H939+H974+H977</f>
        <v>4935160</v>
      </c>
      <c r="K39" s="76" t="e">
        <f>#REF!+#REF!+#REF!+#REF!+#REF!+#REF!+#REF!+#REF!+#REF!+#REF!+#REF!</f>
        <v>#REF!</v>
      </c>
    </row>
    <row r="40" spans="1:8" ht="19.5" customHeight="1">
      <c r="A40" s="3" t="s">
        <v>562</v>
      </c>
      <c r="B40" s="3" t="s">
        <v>576</v>
      </c>
      <c r="C40" s="3" t="s">
        <v>582</v>
      </c>
      <c r="D40" s="2">
        <v>122</v>
      </c>
      <c r="E40" s="11" t="s">
        <v>533</v>
      </c>
      <c r="F40" s="41">
        <v>3200</v>
      </c>
      <c r="G40" s="39">
        <f t="shared" si="0"/>
        <v>0</v>
      </c>
      <c r="H40" s="41">
        <v>3200</v>
      </c>
    </row>
    <row r="41" spans="1:8" ht="24.75" customHeight="1">
      <c r="A41" s="3" t="s">
        <v>562</v>
      </c>
      <c r="B41" s="3" t="s">
        <v>576</v>
      </c>
      <c r="C41" s="3" t="s">
        <v>582</v>
      </c>
      <c r="D41" s="2">
        <v>242</v>
      </c>
      <c r="E41" s="11" t="s">
        <v>534</v>
      </c>
      <c r="F41" s="41">
        <v>20800</v>
      </c>
      <c r="G41" s="39">
        <f t="shared" si="0"/>
        <v>6000</v>
      </c>
      <c r="H41" s="41">
        <v>26800</v>
      </c>
    </row>
    <row r="42" spans="1:8" ht="21.75" customHeight="1">
      <c r="A42" s="3" t="s">
        <v>562</v>
      </c>
      <c r="B42" s="3" t="s">
        <v>576</v>
      </c>
      <c r="C42" s="3" t="s">
        <v>582</v>
      </c>
      <c r="D42" s="2">
        <v>244</v>
      </c>
      <c r="E42" s="11" t="s">
        <v>535</v>
      </c>
      <c r="F42" s="41">
        <v>114000</v>
      </c>
      <c r="G42" s="39">
        <f t="shared" si="0"/>
        <v>62000</v>
      </c>
      <c r="H42" s="41">
        <f>30000+10400+25600+110000</f>
        <v>176000</v>
      </c>
    </row>
    <row r="43" spans="1:8" ht="16.5" customHeight="1" hidden="1">
      <c r="A43" s="3" t="s">
        <v>562</v>
      </c>
      <c r="B43" s="3" t="s">
        <v>576</v>
      </c>
      <c r="C43" s="3" t="s">
        <v>582</v>
      </c>
      <c r="D43" s="3" t="s">
        <v>568</v>
      </c>
      <c r="E43" s="5" t="s">
        <v>569</v>
      </c>
      <c r="F43" s="40">
        <v>0</v>
      </c>
      <c r="G43" s="39">
        <f t="shared" si="0"/>
        <v>0</v>
      </c>
      <c r="H43" s="40">
        <v>0</v>
      </c>
    </row>
    <row r="44" spans="1:8" ht="38.25" customHeight="1" hidden="1">
      <c r="A44" s="3" t="s">
        <v>562</v>
      </c>
      <c r="B44" s="3" t="s">
        <v>576</v>
      </c>
      <c r="C44" s="3" t="s">
        <v>103</v>
      </c>
      <c r="D44" s="3"/>
      <c r="E44" s="5" t="s">
        <v>225</v>
      </c>
      <c r="F44" s="41">
        <f>F45</f>
        <v>0</v>
      </c>
      <c r="G44" s="39">
        <f t="shared" si="0"/>
        <v>0</v>
      </c>
      <c r="H44" s="41">
        <f>H45</f>
        <v>0</v>
      </c>
    </row>
    <row r="45" spans="1:8" ht="16.5" customHeight="1" hidden="1">
      <c r="A45" s="3" t="s">
        <v>562</v>
      </c>
      <c r="B45" s="3" t="s">
        <v>576</v>
      </c>
      <c r="C45" s="3" t="s">
        <v>103</v>
      </c>
      <c r="D45" s="3" t="s">
        <v>568</v>
      </c>
      <c r="E45" s="31" t="s">
        <v>569</v>
      </c>
      <c r="F45" s="41">
        <v>0</v>
      </c>
      <c r="G45" s="39">
        <f t="shared" si="0"/>
        <v>0</v>
      </c>
      <c r="H45" s="41">
        <v>0</v>
      </c>
    </row>
    <row r="46" spans="1:8" ht="27.75" customHeight="1">
      <c r="A46" s="3" t="s">
        <v>562</v>
      </c>
      <c r="B46" s="3" t="s">
        <v>576</v>
      </c>
      <c r="C46" s="3" t="s">
        <v>584</v>
      </c>
      <c r="D46" s="2"/>
      <c r="E46" s="5" t="s">
        <v>585</v>
      </c>
      <c r="F46" s="41">
        <f>F47+F48</f>
        <v>300</v>
      </c>
      <c r="G46" s="39">
        <f t="shared" si="0"/>
        <v>-300</v>
      </c>
      <c r="H46" s="41">
        <f>H47+H48</f>
        <v>0</v>
      </c>
    </row>
    <row r="47" spans="1:8" ht="16.5" customHeight="1" hidden="1">
      <c r="A47" s="3" t="s">
        <v>562</v>
      </c>
      <c r="B47" s="3" t="s">
        <v>576</v>
      </c>
      <c r="C47" s="3" t="s">
        <v>584</v>
      </c>
      <c r="D47" s="3" t="s">
        <v>596</v>
      </c>
      <c r="E47" s="5" t="s">
        <v>597</v>
      </c>
      <c r="F47" s="40">
        <v>0</v>
      </c>
      <c r="G47" s="39">
        <f t="shared" si="0"/>
        <v>0</v>
      </c>
      <c r="H47" s="40">
        <v>0</v>
      </c>
    </row>
    <row r="48" spans="1:8" ht="16.5" customHeight="1">
      <c r="A48" s="3" t="s">
        <v>562</v>
      </c>
      <c r="B48" s="3" t="s">
        <v>576</v>
      </c>
      <c r="C48" s="3" t="s">
        <v>584</v>
      </c>
      <c r="D48" s="3" t="s">
        <v>520</v>
      </c>
      <c r="E48" s="11" t="s">
        <v>535</v>
      </c>
      <c r="F48" s="40">
        <v>300</v>
      </c>
      <c r="G48" s="39">
        <f t="shared" si="0"/>
        <v>-300</v>
      </c>
      <c r="H48" s="40">
        <v>0</v>
      </c>
    </row>
    <row r="49" spans="1:8" ht="16.5" customHeight="1" hidden="1">
      <c r="A49" s="3" t="s">
        <v>562</v>
      </c>
      <c r="B49" s="3" t="s">
        <v>576</v>
      </c>
      <c r="C49" s="3" t="s">
        <v>588</v>
      </c>
      <c r="D49" s="3"/>
      <c r="E49" s="11" t="s">
        <v>589</v>
      </c>
      <c r="F49" s="40">
        <f>F50</f>
        <v>0</v>
      </c>
      <c r="G49" s="39">
        <f t="shared" si="0"/>
        <v>0</v>
      </c>
      <c r="H49" s="40">
        <f>H50</f>
        <v>0</v>
      </c>
    </row>
    <row r="50" spans="1:8" ht="16.5" customHeight="1" hidden="1">
      <c r="A50" s="3" t="s">
        <v>562</v>
      </c>
      <c r="B50" s="3" t="s">
        <v>576</v>
      </c>
      <c r="C50" s="3" t="s">
        <v>588</v>
      </c>
      <c r="D50" s="3" t="s">
        <v>580</v>
      </c>
      <c r="E50" s="11" t="s">
        <v>506</v>
      </c>
      <c r="F50" s="40">
        <v>0</v>
      </c>
      <c r="G50" s="39">
        <f t="shared" si="0"/>
        <v>0</v>
      </c>
      <c r="H50" s="40">
        <v>0</v>
      </c>
    </row>
    <row r="51" spans="1:8" ht="17.25" customHeight="1">
      <c r="A51" s="3" t="s">
        <v>562</v>
      </c>
      <c r="B51" s="3" t="s">
        <v>576</v>
      </c>
      <c r="C51" s="3" t="s">
        <v>588</v>
      </c>
      <c r="D51" s="2"/>
      <c r="E51" s="11" t="s">
        <v>589</v>
      </c>
      <c r="F51" s="41">
        <f>F56+F52+F53+F54+F55</f>
        <v>9365591</v>
      </c>
      <c r="G51" s="39">
        <f t="shared" si="0"/>
        <v>2643852</v>
      </c>
      <c r="H51" s="41">
        <f>H56+H52+H53+H54+H55</f>
        <v>12009443</v>
      </c>
    </row>
    <row r="52" spans="1:8" ht="17.25" customHeight="1">
      <c r="A52" s="3" t="s">
        <v>562</v>
      </c>
      <c r="B52" s="3" t="s">
        <v>576</v>
      </c>
      <c r="C52" s="3" t="s">
        <v>588</v>
      </c>
      <c r="D52" s="2">
        <v>121</v>
      </c>
      <c r="E52" s="11" t="s">
        <v>532</v>
      </c>
      <c r="F52" s="41">
        <v>7875434</v>
      </c>
      <c r="G52" s="39">
        <f t="shared" si="0"/>
        <v>1623031</v>
      </c>
      <c r="H52" s="41">
        <f>7464700+2254400-220635</f>
        <v>9498465</v>
      </c>
    </row>
    <row r="53" spans="1:8" ht="17.25" customHeight="1">
      <c r="A53" s="3" t="s">
        <v>562</v>
      </c>
      <c r="B53" s="3" t="s">
        <v>576</v>
      </c>
      <c r="C53" s="3" t="s">
        <v>588</v>
      </c>
      <c r="D53" s="2">
        <v>122</v>
      </c>
      <c r="E53" s="11" t="s">
        <v>533</v>
      </c>
      <c r="F53" s="41">
        <v>0</v>
      </c>
      <c r="G53" s="39">
        <f t="shared" si="0"/>
        <v>40000</v>
      </c>
      <c r="H53" s="41">
        <v>40000</v>
      </c>
    </row>
    <row r="54" spans="1:8" ht="17.25" customHeight="1">
      <c r="A54" s="3" t="s">
        <v>562</v>
      </c>
      <c r="B54" s="3" t="s">
        <v>576</v>
      </c>
      <c r="C54" s="3" t="s">
        <v>588</v>
      </c>
      <c r="D54" s="2">
        <v>244</v>
      </c>
      <c r="E54" s="11" t="s">
        <v>535</v>
      </c>
      <c r="F54" s="41">
        <v>1247157</v>
      </c>
      <c r="G54" s="39">
        <f t="shared" si="0"/>
        <v>1004821</v>
      </c>
      <c r="H54" s="41">
        <f>250000+70000+1034843+485000+148500+265500-1865</f>
        <v>2251978</v>
      </c>
    </row>
    <row r="55" spans="1:8" ht="17.25" customHeight="1">
      <c r="A55" s="3" t="s">
        <v>562</v>
      </c>
      <c r="B55" s="3" t="s">
        <v>576</v>
      </c>
      <c r="C55" s="3" t="s">
        <v>588</v>
      </c>
      <c r="D55" s="2">
        <v>851</v>
      </c>
      <c r="E55" s="11" t="s">
        <v>443</v>
      </c>
      <c r="F55" s="41">
        <v>64000</v>
      </c>
      <c r="G55" s="39">
        <f t="shared" si="0"/>
        <v>116000</v>
      </c>
      <c r="H55" s="41">
        <v>180000</v>
      </c>
    </row>
    <row r="56" spans="1:8" ht="16.5" customHeight="1">
      <c r="A56" s="3" t="s">
        <v>562</v>
      </c>
      <c r="B56" s="3" t="s">
        <v>576</v>
      </c>
      <c r="C56" s="3" t="s">
        <v>588</v>
      </c>
      <c r="D56" s="3" t="s">
        <v>273</v>
      </c>
      <c r="E56" s="5" t="s">
        <v>274</v>
      </c>
      <c r="F56" s="40">
        <f>243000-64000</f>
        <v>179000</v>
      </c>
      <c r="G56" s="39">
        <f t="shared" si="0"/>
        <v>-140000</v>
      </c>
      <c r="H56" s="40">
        <v>39000</v>
      </c>
    </row>
    <row r="57" spans="1:8" ht="25.5" customHeight="1" hidden="1">
      <c r="A57" s="3" t="s">
        <v>562</v>
      </c>
      <c r="B57" s="3" t="s">
        <v>576</v>
      </c>
      <c r="C57" s="3" t="s">
        <v>590</v>
      </c>
      <c r="D57" s="3"/>
      <c r="E57" s="5" t="s">
        <v>226</v>
      </c>
      <c r="F57" s="40">
        <f>F58</f>
        <v>0</v>
      </c>
      <c r="G57" s="39">
        <f t="shared" si="0"/>
        <v>0</v>
      </c>
      <c r="H57" s="40">
        <f>H58</f>
        <v>0</v>
      </c>
    </row>
    <row r="58" spans="1:8" ht="16.5" customHeight="1" hidden="1">
      <c r="A58" s="3" t="s">
        <v>562</v>
      </c>
      <c r="B58" s="3" t="s">
        <v>576</v>
      </c>
      <c r="C58" s="3" t="s">
        <v>590</v>
      </c>
      <c r="D58" s="3" t="s">
        <v>580</v>
      </c>
      <c r="E58" s="5" t="s">
        <v>506</v>
      </c>
      <c r="F58" s="40">
        <v>0</v>
      </c>
      <c r="G58" s="39">
        <f t="shared" si="0"/>
        <v>0</v>
      </c>
      <c r="H58" s="40">
        <v>0</v>
      </c>
    </row>
    <row r="59" spans="1:8" ht="24.75" customHeight="1">
      <c r="A59" s="3" t="s">
        <v>562</v>
      </c>
      <c r="B59" s="3" t="s">
        <v>576</v>
      </c>
      <c r="C59" s="3" t="s">
        <v>590</v>
      </c>
      <c r="D59" s="2"/>
      <c r="E59" s="5" t="s">
        <v>226</v>
      </c>
      <c r="F59" s="41">
        <f>F62+F61+F60</f>
        <v>220154</v>
      </c>
      <c r="G59" s="39">
        <f t="shared" si="0"/>
        <v>481</v>
      </c>
      <c r="H59" s="41">
        <f>H62+H61+H60</f>
        <v>220635</v>
      </c>
    </row>
    <row r="60" spans="1:8" ht="24.75" customHeight="1">
      <c r="A60" s="3" t="s">
        <v>562</v>
      </c>
      <c r="B60" s="3" t="s">
        <v>576</v>
      </c>
      <c r="C60" s="3" t="s">
        <v>590</v>
      </c>
      <c r="D60" s="3" t="s">
        <v>521</v>
      </c>
      <c r="E60" s="44" t="s">
        <v>532</v>
      </c>
      <c r="F60" s="41">
        <v>0</v>
      </c>
      <c r="G60" s="39">
        <f t="shared" si="0"/>
        <v>220635</v>
      </c>
      <c r="H60" s="82">
        <v>220635</v>
      </c>
    </row>
    <row r="61" spans="1:8" ht="24.75" customHeight="1">
      <c r="A61" s="3" t="s">
        <v>562</v>
      </c>
      <c r="B61" s="3" t="s">
        <v>576</v>
      </c>
      <c r="C61" s="3" t="s">
        <v>590</v>
      </c>
      <c r="D61" s="2">
        <v>244</v>
      </c>
      <c r="E61" s="11" t="s">
        <v>535</v>
      </c>
      <c r="F61" s="41">
        <v>220154</v>
      </c>
      <c r="G61" s="39">
        <f t="shared" si="0"/>
        <v>-220154</v>
      </c>
      <c r="H61" s="82">
        <v>0</v>
      </c>
    </row>
    <row r="62" spans="1:8" ht="16.5" customHeight="1" hidden="1">
      <c r="A62" s="3" t="s">
        <v>562</v>
      </c>
      <c r="B62" s="3" t="s">
        <v>576</v>
      </c>
      <c r="C62" s="3" t="s">
        <v>590</v>
      </c>
      <c r="D62" s="3" t="s">
        <v>568</v>
      </c>
      <c r="E62" s="11" t="s">
        <v>569</v>
      </c>
      <c r="F62" s="40"/>
      <c r="G62" s="39">
        <f t="shared" si="0"/>
        <v>0</v>
      </c>
      <c r="H62" s="40"/>
    </row>
    <row r="63" spans="1:8" ht="16.5" customHeight="1" hidden="1">
      <c r="A63" s="3" t="s">
        <v>562</v>
      </c>
      <c r="B63" s="3" t="s">
        <v>576</v>
      </c>
      <c r="C63" s="3" t="s">
        <v>591</v>
      </c>
      <c r="D63" s="3"/>
      <c r="E63" s="11" t="s">
        <v>227</v>
      </c>
      <c r="F63" s="40">
        <f>F64</f>
        <v>0</v>
      </c>
      <c r="G63" s="39">
        <f t="shared" si="0"/>
        <v>0</v>
      </c>
      <c r="H63" s="40">
        <f>H64</f>
        <v>0</v>
      </c>
    </row>
    <row r="64" spans="1:8" ht="16.5" customHeight="1" hidden="1">
      <c r="A64" s="3" t="s">
        <v>562</v>
      </c>
      <c r="B64" s="3" t="s">
        <v>576</v>
      </c>
      <c r="C64" s="3" t="s">
        <v>591</v>
      </c>
      <c r="D64" s="3" t="s">
        <v>580</v>
      </c>
      <c r="E64" s="11" t="s">
        <v>506</v>
      </c>
      <c r="F64" s="40">
        <v>0</v>
      </c>
      <c r="G64" s="39">
        <f t="shared" si="0"/>
        <v>0</v>
      </c>
      <c r="H64" s="40">
        <v>0</v>
      </c>
    </row>
    <row r="65" spans="1:8" ht="16.5" customHeight="1" hidden="1">
      <c r="A65" s="3" t="s">
        <v>562</v>
      </c>
      <c r="B65" s="3" t="s">
        <v>576</v>
      </c>
      <c r="C65" s="3" t="s">
        <v>591</v>
      </c>
      <c r="D65" s="2"/>
      <c r="E65" s="11" t="s">
        <v>227</v>
      </c>
      <c r="F65" s="41">
        <f>F66</f>
        <v>0</v>
      </c>
      <c r="G65" s="39">
        <f t="shared" si="0"/>
        <v>0</v>
      </c>
      <c r="H65" s="41">
        <f>H66</f>
        <v>0</v>
      </c>
    </row>
    <row r="66" spans="1:8" ht="16.5" customHeight="1" hidden="1">
      <c r="A66" s="3" t="s">
        <v>562</v>
      </c>
      <c r="B66" s="3" t="s">
        <v>576</v>
      </c>
      <c r="C66" s="3" t="s">
        <v>591</v>
      </c>
      <c r="D66" s="3" t="s">
        <v>568</v>
      </c>
      <c r="E66" s="11" t="s">
        <v>569</v>
      </c>
      <c r="F66" s="40">
        <v>0</v>
      </c>
      <c r="G66" s="39">
        <f t="shared" si="0"/>
        <v>0</v>
      </c>
      <c r="H66" s="40">
        <v>0</v>
      </c>
    </row>
    <row r="67" spans="1:8" ht="16.5" customHeight="1" hidden="1">
      <c r="A67" s="3" t="s">
        <v>562</v>
      </c>
      <c r="B67" s="3" t="s">
        <v>576</v>
      </c>
      <c r="C67" s="3" t="s">
        <v>104</v>
      </c>
      <c r="D67" s="3"/>
      <c r="E67" s="44" t="s">
        <v>106</v>
      </c>
      <c r="F67" s="40">
        <f>F68</f>
        <v>0</v>
      </c>
      <c r="G67" s="39">
        <f t="shared" si="0"/>
        <v>0</v>
      </c>
      <c r="H67" s="40">
        <f>H68</f>
        <v>0</v>
      </c>
    </row>
    <row r="68" spans="1:8" ht="16.5" customHeight="1" hidden="1">
      <c r="A68" s="3" t="s">
        <v>562</v>
      </c>
      <c r="B68" s="3" t="s">
        <v>576</v>
      </c>
      <c r="C68" s="3" t="s">
        <v>104</v>
      </c>
      <c r="D68" s="3" t="s">
        <v>580</v>
      </c>
      <c r="E68" s="11" t="s">
        <v>506</v>
      </c>
      <c r="F68" s="40">
        <v>0</v>
      </c>
      <c r="G68" s="39">
        <f t="shared" si="0"/>
        <v>0</v>
      </c>
      <c r="H68" s="40">
        <v>0</v>
      </c>
    </row>
    <row r="69" spans="1:8" ht="16.5" customHeight="1">
      <c r="A69" s="3" t="s">
        <v>562</v>
      </c>
      <c r="B69" s="3" t="s">
        <v>576</v>
      </c>
      <c r="C69" s="3" t="s">
        <v>104</v>
      </c>
      <c r="D69" s="3"/>
      <c r="E69" s="44" t="s">
        <v>106</v>
      </c>
      <c r="F69" s="40">
        <f>F73+F70+F71+F72</f>
        <v>1749500</v>
      </c>
      <c r="G69" s="39">
        <f t="shared" si="0"/>
        <v>1700200</v>
      </c>
      <c r="H69" s="40">
        <f>H73+H70+H71+H72</f>
        <v>3449700</v>
      </c>
    </row>
    <row r="70" spans="1:8" ht="16.5" customHeight="1">
      <c r="A70" s="3" t="s">
        <v>562</v>
      </c>
      <c r="B70" s="3" t="s">
        <v>576</v>
      </c>
      <c r="C70" s="3" t="s">
        <v>104</v>
      </c>
      <c r="D70" s="3" t="s">
        <v>521</v>
      </c>
      <c r="E70" s="44" t="s">
        <v>532</v>
      </c>
      <c r="F70" s="40">
        <v>1749500</v>
      </c>
      <c r="G70" s="39">
        <f t="shared" si="0"/>
        <v>735200</v>
      </c>
      <c r="H70" s="40">
        <f>1908400+576300</f>
        <v>2484700</v>
      </c>
    </row>
    <row r="71" spans="1:8" ht="16.5" customHeight="1">
      <c r="A71" s="3" t="s">
        <v>562</v>
      </c>
      <c r="B71" s="3" t="s">
        <v>576</v>
      </c>
      <c r="C71" s="3" t="s">
        <v>104</v>
      </c>
      <c r="D71" s="3" t="s">
        <v>522</v>
      </c>
      <c r="E71" s="44" t="s">
        <v>533</v>
      </c>
      <c r="F71" s="40">
        <v>0</v>
      </c>
      <c r="G71" s="39">
        <f t="shared" si="0"/>
        <v>25000</v>
      </c>
      <c r="H71" s="40">
        <v>25000</v>
      </c>
    </row>
    <row r="72" spans="1:8" ht="16.5" customHeight="1">
      <c r="A72" s="3" t="s">
        <v>562</v>
      </c>
      <c r="B72" s="3" t="s">
        <v>576</v>
      </c>
      <c r="C72" s="3" t="s">
        <v>104</v>
      </c>
      <c r="D72" s="3" t="s">
        <v>520</v>
      </c>
      <c r="E72" s="44" t="s">
        <v>535</v>
      </c>
      <c r="F72" s="40">
        <v>0</v>
      </c>
      <c r="G72" s="39">
        <f t="shared" si="0"/>
        <v>940000</v>
      </c>
      <c r="H72" s="40">
        <f>150000+790000</f>
        <v>940000</v>
      </c>
    </row>
    <row r="73" spans="1:8" ht="16.5" customHeight="1" hidden="1">
      <c r="A73" s="3" t="s">
        <v>562</v>
      </c>
      <c r="B73" s="3" t="s">
        <v>576</v>
      </c>
      <c r="C73" s="3" t="s">
        <v>104</v>
      </c>
      <c r="D73" s="3" t="s">
        <v>568</v>
      </c>
      <c r="E73" s="31" t="s">
        <v>569</v>
      </c>
      <c r="F73" s="40">
        <v>0</v>
      </c>
      <c r="G73" s="39">
        <f t="shared" si="0"/>
        <v>0</v>
      </c>
      <c r="H73" s="40">
        <v>0</v>
      </c>
    </row>
    <row r="74" spans="1:8" ht="16.5" customHeight="1" hidden="1">
      <c r="A74" s="3" t="s">
        <v>562</v>
      </c>
      <c r="B74" s="3" t="s">
        <v>576</v>
      </c>
      <c r="C74" s="3" t="s">
        <v>105</v>
      </c>
      <c r="D74" s="3"/>
      <c r="E74" s="31" t="s">
        <v>107</v>
      </c>
      <c r="F74" s="40">
        <f>F75</f>
        <v>0</v>
      </c>
      <c r="G74" s="39">
        <f t="shared" si="0"/>
        <v>0</v>
      </c>
      <c r="H74" s="40">
        <f>H75</f>
        <v>0</v>
      </c>
    </row>
    <row r="75" spans="1:8" ht="16.5" customHeight="1" hidden="1">
      <c r="A75" s="3" t="s">
        <v>562</v>
      </c>
      <c r="B75" s="3" t="s">
        <v>576</v>
      </c>
      <c r="C75" s="3" t="s">
        <v>105</v>
      </c>
      <c r="D75" s="3" t="s">
        <v>580</v>
      </c>
      <c r="E75" s="5" t="s">
        <v>506</v>
      </c>
      <c r="F75" s="40">
        <v>0</v>
      </c>
      <c r="G75" s="39">
        <f t="shared" si="0"/>
        <v>0</v>
      </c>
      <c r="H75" s="40">
        <v>0</v>
      </c>
    </row>
    <row r="76" spans="1:8" ht="16.5" customHeight="1" hidden="1">
      <c r="A76" s="3" t="s">
        <v>562</v>
      </c>
      <c r="B76" s="3" t="s">
        <v>576</v>
      </c>
      <c r="C76" s="3" t="s">
        <v>105</v>
      </c>
      <c r="D76" s="3"/>
      <c r="E76" s="31" t="s">
        <v>107</v>
      </c>
      <c r="F76" s="40">
        <f>F78+F77</f>
        <v>0</v>
      </c>
      <c r="G76" s="39">
        <f t="shared" si="0"/>
        <v>0</v>
      </c>
      <c r="H76" s="40">
        <f>H78+H77</f>
        <v>0</v>
      </c>
    </row>
    <row r="77" spans="1:8" ht="16.5" customHeight="1" hidden="1">
      <c r="A77" s="3" t="s">
        <v>562</v>
      </c>
      <c r="B77" s="3" t="s">
        <v>576</v>
      </c>
      <c r="C77" s="3" t="s">
        <v>105</v>
      </c>
      <c r="D77" s="42" t="s">
        <v>520</v>
      </c>
      <c r="E77" s="44" t="s">
        <v>535</v>
      </c>
      <c r="F77" s="40"/>
      <c r="G77" s="39">
        <f t="shared" si="0"/>
        <v>0</v>
      </c>
      <c r="H77" s="40"/>
    </row>
    <row r="78" spans="1:8" ht="16.5" customHeight="1" hidden="1">
      <c r="A78" s="3" t="s">
        <v>562</v>
      </c>
      <c r="B78" s="3" t="s">
        <v>576</v>
      </c>
      <c r="C78" s="3" t="s">
        <v>105</v>
      </c>
      <c r="D78" s="3" t="s">
        <v>568</v>
      </c>
      <c r="E78" s="31" t="s">
        <v>569</v>
      </c>
      <c r="F78" s="40">
        <v>0</v>
      </c>
      <c r="G78" s="39">
        <f t="shared" si="0"/>
        <v>0</v>
      </c>
      <c r="H78" s="40">
        <v>0</v>
      </c>
    </row>
    <row r="79" spans="1:8" ht="36.75" customHeight="1" hidden="1">
      <c r="A79" s="3" t="s">
        <v>562</v>
      </c>
      <c r="B79" s="3" t="s">
        <v>576</v>
      </c>
      <c r="C79" s="3" t="s">
        <v>313</v>
      </c>
      <c r="D79" s="3"/>
      <c r="E79" s="31" t="s">
        <v>326</v>
      </c>
      <c r="F79" s="40">
        <f>F80</f>
        <v>0</v>
      </c>
      <c r="G79" s="39">
        <f t="shared" si="0"/>
        <v>0</v>
      </c>
      <c r="H79" s="40">
        <f>H80</f>
        <v>0</v>
      </c>
    </row>
    <row r="80" spans="1:8" ht="16.5" customHeight="1" hidden="1">
      <c r="A80" s="3" t="s">
        <v>562</v>
      </c>
      <c r="B80" s="3" t="s">
        <v>576</v>
      </c>
      <c r="C80" s="3" t="s">
        <v>313</v>
      </c>
      <c r="D80" s="3" t="s">
        <v>568</v>
      </c>
      <c r="E80" s="31" t="s">
        <v>569</v>
      </c>
      <c r="F80" s="40">
        <v>0</v>
      </c>
      <c r="G80" s="39">
        <f t="shared" si="0"/>
        <v>0</v>
      </c>
      <c r="H80" s="40">
        <v>0</v>
      </c>
    </row>
    <row r="81" spans="1:8" ht="16.5" customHeight="1" hidden="1">
      <c r="A81" s="3" t="s">
        <v>562</v>
      </c>
      <c r="B81" s="3" t="s">
        <v>309</v>
      </c>
      <c r="C81" s="3"/>
      <c r="D81" s="3"/>
      <c r="E81" s="31" t="s">
        <v>322</v>
      </c>
      <c r="F81" s="40">
        <f>F82</f>
        <v>0</v>
      </c>
      <c r="G81" s="39">
        <f t="shared" si="0"/>
        <v>0</v>
      </c>
      <c r="H81" s="40">
        <f>H82</f>
        <v>0</v>
      </c>
    </row>
    <row r="82" spans="1:8" ht="33" customHeight="1" hidden="1">
      <c r="A82" s="3" t="s">
        <v>562</v>
      </c>
      <c r="B82" s="3" t="s">
        <v>309</v>
      </c>
      <c r="C82" s="3" t="s">
        <v>310</v>
      </c>
      <c r="D82" s="3"/>
      <c r="E82" s="31" t="s">
        <v>323</v>
      </c>
      <c r="F82" s="40">
        <f>F84+F83</f>
        <v>0</v>
      </c>
      <c r="G82" s="39">
        <f t="shared" si="0"/>
        <v>0</v>
      </c>
      <c r="H82" s="40">
        <f>H84+H83</f>
        <v>0</v>
      </c>
    </row>
    <row r="83" spans="1:8" ht="24" customHeight="1" hidden="1">
      <c r="A83" s="3" t="s">
        <v>562</v>
      </c>
      <c r="B83" s="3" t="s">
        <v>309</v>
      </c>
      <c r="C83" s="3" t="s">
        <v>310</v>
      </c>
      <c r="D83" s="3" t="s">
        <v>596</v>
      </c>
      <c r="E83" s="5" t="s">
        <v>597</v>
      </c>
      <c r="F83" s="40">
        <v>0</v>
      </c>
      <c r="G83" s="39">
        <f t="shared" si="0"/>
        <v>0</v>
      </c>
      <c r="H83" s="40">
        <v>0</v>
      </c>
    </row>
    <row r="84" spans="1:8" ht="16.5" customHeight="1" hidden="1">
      <c r="A84" s="3" t="s">
        <v>562</v>
      </c>
      <c r="B84" s="3" t="s">
        <v>309</v>
      </c>
      <c r="C84" s="3" t="s">
        <v>310</v>
      </c>
      <c r="D84" s="3" t="s">
        <v>520</v>
      </c>
      <c r="E84" s="44" t="s">
        <v>535</v>
      </c>
      <c r="F84" s="40">
        <v>0</v>
      </c>
      <c r="G84" s="39">
        <f t="shared" si="0"/>
        <v>0</v>
      </c>
      <c r="H84" s="40">
        <v>0</v>
      </c>
    </row>
    <row r="85" spans="1:8" ht="16.5" customHeight="1">
      <c r="A85" s="3" t="s">
        <v>562</v>
      </c>
      <c r="B85" s="3" t="s">
        <v>489</v>
      </c>
      <c r="C85" s="3"/>
      <c r="D85" s="3"/>
      <c r="E85" s="11" t="s">
        <v>593</v>
      </c>
      <c r="F85" s="40">
        <f>F86</f>
        <v>500000</v>
      </c>
      <c r="G85" s="39">
        <f t="shared" si="0"/>
        <v>300000</v>
      </c>
      <c r="H85" s="40">
        <f>H86</f>
        <v>800000</v>
      </c>
    </row>
    <row r="86" spans="1:8" ht="16.5" customHeight="1">
      <c r="A86" s="3" t="s">
        <v>562</v>
      </c>
      <c r="B86" s="3" t="s">
        <v>489</v>
      </c>
      <c r="C86" s="3" t="s">
        <v>594</v>
      </c>
      <c r="D86" s="3"/>
      <c r="E86" s="11" t="s">
        <v>595</v>
      </c>
      <c r="F86" s="40">
        <f>F87+F88</f>
        <v>500000</v>
      </c>
      <c r="G86" s="39">
        <f t="shared" si="0"/>
        <v>300000</v>
      </c>
      <c r="H86" s="40">
        <f>H87+H88</f>
        <v>800000</v>
      </c>
    </row>
    <row r="87" spans="1:8" ht="16.5" customHeight="1" hidden="1">
      <c r="A87" s="3" t="s">
        <v>562</v>
      </c>
      <c r="B87" s="3" t="s">
        <v>489</v>
      </c>
      <c r="C87" s="3" t="s">
        <v>594</v>
      </c>
      <c r="D87" s="3" t="s">
        <v>596</v>
      </c>
      <c r="E87" s="11" t="s">
        <v>597</v>
      </c>
      <c r="F87" s="40">
        <v>0</v>
      </c>
      <c r="G87" s="39">
        <f t="shared" si="0"/>
        <v>0</v>
      </c>
      <c r="H87" s="40">
        <v>0</v>
      </c>
    </row>
    <row r="88" spans="1:8" ht="18.75" customHeight="1">
      <c r="A88" s="3" t="s">
        <v>562</v>
      </c>
      <c r="B88" s="3" t="s">
        <v>489</v>
      </c>
      <c r="C88" s="3" t="s">
        <v>594</v>
      </c>
      <c r="D88" s="3" t="s">
        <v>523</v>
      </c>
      <c r="E88" s="11" t="s">
        <v>536</v>
      </c>
      <c r="F88" s="40">
        <v>500000</v>
      </c>
      <c r="G88" s="39">
        <f t="shared" si="0"/>
        <v>300000</v>
      </c>
      <c r="H88" s="40">
        <v>800000</v>
      </c>
    </row>
    <row r="89" spans="1:8" ht="16.5" customHeight="1" hidden="1">
      <c r="A89" s="3" t="s">
        <v>562</v>
      </c>
      <c r="B89" s="3" t="s">
        <v>592</v>
      </c>
      <c r="C89" s="2"/>
      <c r="D89" s="2"/>
      <c r="E89" s="11" t="s">
        <v>593</v>
      </c>
      <c r="F89" s="39">
        <f>F90+F92</f>
        <v>0</v>
      </c>
      <c r="G89" s="39">
        <f t="shared" si="0"/>
        <v>0</v>
      </c>
      <c r="H89" s="39">
        <f>H90+H92</f>
        <v>0</v>
      </c>
    </row>
    <row r="90" spans="1:8" ht="16.5" customHeight="1" hidden="1">
      <c r="A90" s="3" t="s">
        <v>562</v>
      </c>
      <c r="B90" s="3" t="s">
        <v>592</v>
      </c>
      <c r="C90" s="3" t="s">
        <v>594</v>
      </c>
      <c r="D90" s="2"/>
      <c r="E90" s="11" t="s">
        <v>595</v>
      </c>
      <c r="F90" s="39">
        <f>F91</f>
        <v>0</v>
      </c>
      <c r="G90" s="39">
        <f t="shared" si="0"/>
        <v>0</v>
      </c>
      <c r="H90" s="39">
        <f>H91</f>
        <v>0</v>
      </c>
    </row>
    <row r="91" spans="1:8" ht="15.75" customHeight="1" hidden="1">
      <c r="A91" s="3" t="s">
        <v>562</v>
      </c>
      <c r="B91" s="3" t="s">
        <v>592</v>
      </c>
      <c r="C91" s="3" t="s">
        <v>594</v>
      </c>
      <c r="D91" s="3" t="s">
        <v>596</v>
      </c>
      <c r="E91" s="11" t="s">
        <v>597</v>
      </c>
      <c r="F91" s="40">
        <v>0</v>
      </c>
      <c r="G91" s="39">
        <f t="shared" si="0"/>
        <v>0</v>
      </c>
      <c r="H91" s="40">
        <v>0</v>
      </c>
    </row>
    <row r="92" spans="1:8" ht="16.5" customHeight="1" hidden="1">
      <c r="A92" s="3" t="s">
        <v>562</v>
      </c>
      <c r="B92" s="3" t="s">
        <v>592</v>
      </c>
      <c r="C92" s="3" t="s">
        <v>598</v>
      </c>
      <c r="D92" s="2"/>
      <c r="E92" s="11" t="s">
        <v>599</v>
      </c>
      <c r="F92" s="41">
        <f>F93</f>
        <v>0</v>
      </c>
      <c r="G92" s="39">
        <f t="shared" si="0"/>
        <v>0</v>
      </c>
      <c r="H92" s="41">
        <f>H93</f>
        <v>0</v>
      </c>
    </row>
    <row r="93" spans="1:8" ht="14.25" customHeight="1" hidden="1">
      <c r="A93" s="3" t="s">
        <v>562</v>
      </c>
      <c r="B93" s="3" t="s">
        <v>592</v>
      </c>
      <c r="C93" s="3" t="s">
        <v>598</v>
      </c>
      <c r="D93" s="3" t="s">
        <v>596</v>
      </c>
      <c r="E93" s="11" t="s">
        <v>597</v>
      </c>
      <c r="F93" s="40">
        <v>0</v>
      </c>
      <c r="G93" s="39">
        <f t="shared" si="0"/>
        <v>0</v>
      </c>
      <c r="H93" s="40">
        <v>0</v>
      </c>
    </row>
    <row r="94" spans="1:8" ht="19.5" customHeight="1">
      <c r="A94" s="3" t="s">
        <v>562</v>
      </c>
      <c r="B94" s="3" t="s">
        <v>490</v>
      </c>
      <c r="C94" s="3"/>
      <c r="D94" s="3"/>
      <c r="E94" s="11" t="s">
        <v>601</v>
      </c>
      <c r="F94" s="40">
        <f>F95+F97+F100+F106+F115+F127+F136+F141+F144+F112+F132+F108+F120+F134+F139</f>
        <v>5617560</v>
      </c>
      <c r="G94" s="39">
        <f t="shared" si="0"/>
        <v>587312</v>
      </c>
      <c r="H94" s="40">
        <f>H95+H97+H100+H106+H115+H127+H136+H141+H144+H112+H132+H108+H120+H134+H139</f>
        <v>6204872</v>
      </c>
    </row>
    <row r="95" spans="1:8" ht="24.75" customHeight="1" hidden="1">
      <c r="A95" s="3" t="s">
        <v>562</v>
      </c>
      <c r="B95" s="3" t="s">
        <v>490</v>
      </c>
      <c r="C95" s="3" t="s">
        <v>338</v>
      </c>
      <c r="D95" s="3"/>
      <c r="E95" s="11" t="s">
        <v>360</v>
      </c>
      <c r="F95" s="40"/>
      <c r="G95" s="39">
        <f t="shared" si="0"/>
        <v>0</v>
      </c>
      <c r="H95" s="40"/>
    </row>
    <row r="96" spans="1:8" ht="14.25" customHeight="1" hidden="1">
      <c r="A96" s="3" t="s">
        <v>562</v>
      </c>
      <c r="B96" s="3" t="s">
        <v>490</v>
      </c>
      <c r="C96" s="3" t="s">
        <v>338</v>
      </c>
      <c r="D96" s="3" t="s">
        <v>596</v>
      </c>
      <c r="E96" s="11" t="s">
        <v>597</v>
      </c>
      <c r="F96" s="40"/>
      <c r="G96" s="39">
        <f t="shared" si="0"/>
        <v>0</v>
      </c>
      <c r="H96" s="40"/>
    </row>
    <row r="97" spans="1:8" ht="26.25" customHeight="1">
      <c r="A97" s="3" t="s">
        <v>562</v>
      </c>
      <c r="B97" s="3" t="s">
        <v>490</v>
      </c>
      <c r="C97" s="3" t="s">
        <v>578</v>
      </c>
      <c r="D97" s="3"/>
      <c r="E97" s="11" t="s">
        <v>579</v>
      </c>
      <c r="F97" s="40">
        <f>F98+F99</f>
        <v>62100</v>
      </c>
      <c r="G97" s="39">
        <f t="shared" si="0"/>
        <v>-5100</v>
      </c>
      <c r="H97" s="40">
        <f>H98+H99</f>
        <v>57000</v>
      </c>
    </row>
    <row r="98" spans="1:8" ht="26.25" customHeight="1">
      <c r="A98" s="3" t="s">
        <v>562</v>
      </c>
      <c r="B98" s="3" t="s">
        <v>490</v>
      </c>
      <c r="C98" s="3" t="s">
        <v>578</v>
      </c>
      <c r="D98" s="3" t="s">
        <v>524</v>
      </c>
      <c r="E98" s="44" t="s">
        <v>534</v>
      </c>
      <c r="F98" s="40">
        <v>0</v>
      </c>
      <c r="G98" s="39">
        <f t="shared" si="0"/>
        <v>12000</v>
      </c>
      <c r="H98" s="40">
        <v>12000</v>
      </c>
    </row>
    <row r="99" spans="1:8" ht="18.75" customHeight="1">
      <c r="A99" s="3" t="s">
        <v>562</v>
      </c>
      <c r="B99" s="3" t="s">
        <v>490</v>
      </c>
      <c r="C99" s="3" t="s">
        <v>578</v>
      </c>
      <c r="D99" s="3" t="s">
        <v>520</v>
      </c>
      <c r="E99" s="11" t="s">
        <v>535</v>
      </c>
      <c r="F99" s="40">
        <v>62100</v>
      </c>
      <c r="G99" s="39">
        <f t="shared" si="0"/>
        <v>-17100</v>
      </c>
      <c r="H99" s="40">
        <f>30000+15000</f>
        <v>45000</v>
      </c>
    </row>
    <row r="100" spans="1:8" ht="22.5" customHeight="1">
      <c r="A100" s="3" t="s">
        <v>562</v>
      </c>
      <c r="B100" s="3" t="s">
        <v>490</v>
      </c>
      <c r="C100" s="3" t="s">
        <v>602</v>
      </c>
      <c r="D100" s="3"/>
      <c r="E100" s="11" t="s">
        <v>603</v>
      </c>
      <c r="F100" s="40">
        <f>F105+F101+F102+F103+F104</f>
        <v>565000</v>
      </c>
      <c r="G100" s="39">
        <f t="shared" si="0"/>
        <v>10000</v>
      </c>
      <c r="H100" s="40">
        <f>H105+H101+H102+H103+H104</f>
        <v>575000</v>
      </c>
    </row>
    <row r="101" spans="1:8" ht="18" customHeight="1">
      <c r="A101" s="3" t="s">
        <v>562</v>
      </c>
      <c r="B101" s="3" t="s">
        <v>490</v>
      </c>
      <c r="C101" s="3" t="s">
        <v>602</v>
      </c>
      <c r="D101" s="3" t="s">
        <v>521</v>
      </c>
      <c r="E101" s="44" t="s">
        <v>532</v>
      </c>
      <c r="F101" s="40">
        <v>202000</v>
      </c>
      <c r="G101" s="39">
        <f t="shared" si="0"/>
        <v>61181</v>
      </c>
      <c r="H101" s="40">
        <f>202136+61045</f>
        <v>263181</v>
      </c>
    </row>
    <row r="102" spans="1:8" ht="19.5" customHeight="1">
      <c r="A102" s="3" t="s">
        <v>562</v>
      </c>
      <c r="B102" s="3" t="s">
        <v>490</v>
      </c>
      <c r="C102" s="3" t="s">
        <v>602</v>
      </c>
      <c r="D102" s="3" t="s">
        <v>522</v>
      </c>
      <c r="E102" s="44" t="s">
        <v>533</v>
      </c>
      <c r="F102" s="40">
        <v>17000</v>
      </c>
      <c r="G102" s="39">
        <f t="shared" si="0"/>
        <v>-14000</v>
      </c>
      <c r="H102" s="40">
        <v>3000</v>
      </c>
    </row>
    <row r="103" spans="1:8" ht="24.75" customHeight="1">
      <c r="A103" s="3" t="s">
        <v>562</v>
      </c>
      <c r="B103" s="3" t="s">
        <v>490</v>
      </c>
      <c r="C103" s="3" t="s">
        <v>602</v>
      </c>
      <c r="D103" s="3" t="s">
        <v>524</v>
      </c>
      <c r="E103" s="44" t="s">
        <v>534</v>
      </c>
      <c r="F103" s="40">
        <v>80000</v>
      </c>
      <c r="G103" s="39">
        <f t="shared" si="0"/>
        <v>-30000</v>
      </c>
      <c r="H103" s="40">
        <v>50000</v>
      </c>
    </row>
    <row r="104" spans="1:8" ht="21.75" customHeight="1">
      <c r="A104" s="3" t="s">
        <v>562</v>
      </c>
      <c r="B104" s="3" t="s">
        <v>490</v>
      </c>
      <c r="C104" s="3" t="s">
        <v>602</v>
      </c>
      <c r="D104" s="3" t="s">
        <v>520</v>
      </c>
      <c r="E104" s="44" t="s">
        <v>535</v>
      </c>
      <c r="F104" s="40">
        <v>266000</v>
      </c>
      <c r="G104" s="39">
        <f t="shared" si="0"/>
        <v>-7181</v>
      </c>
      <c r="H104" s="40">
        <f>5000+20000+80000+118819+35000</f>
        <v>258819</v>
      </c>
    </row>
    <row r="105" spans="1:8" ht="14.25" customHeight="1" hidden="1">
      <c r="A105" s="3" t="s">
        <v>562</v>
      </c>
      <c r="B105" s="3" t="s">
        <v>490</v>
      </c>
      <c r="C105" s="3" t="s">
        <v>602</v>
      </c>
      <c r="D105" s="3" t="s">
        <v>568</v>
      </c>
      <c r="E105" s="31" t="s">
        <v>569</v>
      </c>
      <c r="F105" s="40">
        <v>0</v>
      </c>
      <c r="G105" s="39">
        <f t="shared" si="0"/>
        <v>0</v>
      </c>
      <c r="H105" s="40">
        <v>0</v>
      </c>
    </row>
    <row r="106" spans="1:8" ht="23.25" customHeight="1" hidden="1">
      <c r="A106" s="3" t="s">
        <v>562</v>
      </c>
      <c r="B106" s="3" t="s">
        <v>490</v>
      </c>
      <c r="C106" s="3" t="s">
        <v>80</v>
      </c>
      <c r="D106" s="3"/>
      <c r="E106" s="5" t="s">
        <v>603</v>
      </c>
      <c r="F106" s="40">
        <f>F107</f>
        <v>0</v>
      </c>
      <c r="G106" s="39">
        <f t="shared" si="0"/>
        <v>0</v>
      </c>
      <c r="H106" s="40">
        <f>H107</f>
        <v>0</v>
      </c>
    </row>
    <row r="107" spans="1:8" ht="14.25" customHeight="1" hidden="1">
      <c r="A107" s="3" t="s">
        <v>562</v>
      </c>
      <c r="B107" s="3" t="s">
        <v>490</v>
      </c>
      <c r="C107" s="3" t="s">
        <v>80</v>
      </c>
      <c r="D107" s="3" t="s">
        <v>568</v>
      </c>
      <c r="E107" s="31" t="s">
        <v>569</v>
      </c>
      <c r="F107" s="40">
        <v>0</v>
      </c>
      <c r="G107" s="39">
        <f t="shared" si="0"/>
        <v>0</v>
      </c>
      <c r="H107" s="40">
        <v>0</v>
      </c>
    </row>
    <row r="108" spans="1:8" ht="42" customHeight="1">
      <c r="A108" s="42" t="s">
        <v>562</v>
      </c>
      <c r="B108" s="42" t="s">
        <v>490</v>
      </c>
      <c r="C108" s="42" t="s">
        <v>444</v>
      </c>
      <c r="D108" s="42"/>
      <c r="E108" s="44" t="s">
        <v>366</v>
      </c>
      <c r="F108" s="40">
        <f>F111+F109+F110</f>
        <v>168000</v>
      </c>
      <c r="G108" s="39">
        <f t="shared" si="0"/>
        <v>22000</v>
      </c>
      <c r="H108" s="40">
        <f>H111+H109+H110</f>
        <v>190000</v>
      </c>
    </row>
    <row r="109" spans="1:8" ht="20.25" customHeight="1">
      <c r="A109" s="42" t="s">
        <v>562</v>
      </c>
      <c r="B109" s="42" t="s">
        <v>490</v>
      </c>
      <c r="C109" s="42" t="s">
        <v>444</v>
      </c>
      <c r="D109" s="3" t="s">
        <v>521</v>
      </c>
      <c r="E109" s="44" t="s">
        <v>532</v>
      </c>
      <c r="F109" s="40">
        <v>0</v>
      </c>
      <c r="G109" s="39">
        <f t="shared" si="0"/>
        <v>132000</v>
      </c>
      <c r="H109" s="40">
        <f>101000+31000</f>
        <v>132000</v>
      </c>
    </row>
    <row r="110" spans="1:8" ht="27" customHeight="1">
      <c r="A110" s="42" t="s">
        <v>562</v>
      </c>
      <c r="B110" s="42" t="s">
        <v>490</v>
      </c>
      <c r="C110" s="42" t="s">
        <v>444</v>
      </c>
      <c r="D110" s="3" t="s">
        <v>524</v>
      </c>
      <c r="E110" s="44" t="s">
        <v>534</v>
      </c>
      <c r="F110" s="40">
        <v>0</v>
      </c>
      <c r="G110" s="39">
        <f t="shared" si="0"/>
        <v>20000</v>
      </c>
      <c r="H110" s="40">
        <v>20000</v>
      </c>
    </row>
    <row r="111" spans="1:8" ht="18.75" customHeight="1">
      <c r="A111" s="42" t="s">
        <v>562</v>
      </c>
      <c r="B111" s="42" t="s">
        <v>490</v>
      </c>
      <c r="C111" s="42" t="s">
        <v>444</v>
      </c>
      <c r="D111" s="42" t="s">
        <v>520</v>
      </c>
      <c r="E111" s="44" t="s">
        <v>535</v>
      </c>
      <c r="F111" s="40">
        <v>168000</v>
      </c>
      <c r="G111" s="39">
        <f t="shared" si="0"/>
        <v>-130000</v>
      </c>
      <c r="H111" s="40">
        <v>38000</v>
      </c>
    </row>
    <row r="112" spans="1:8" ht="18" customHeight="1">
      <c r="A112" s="42" t="s">
        <v>562</v>
      </c>
      <c r="B112" s="3" t="s">
        <v>490</v>
      </c>
      <c r="C112" s="3" t="s">
        <v>618</v>
      </c>
      <c r="D112" s="3"/>
      <c r="E112" s="5" t="s">
        <v>589</v>
      </c>
      <c r="F112" s="40">
        <f>F113+F114</f>
        <v>672600</v>
      </c>
      <c r="G112" s="39">
        <f t="shared" si="0"/>
        <v>133806</v>
      </c>
      <c r="H112" s="40">
        <f>H113+H114</f>
        <v>806406</v>
      </c>
    </row>
    <row r="113" spans="1:8" ht="18" customHeight="1">
      <c r="A113" s="3" t="s">
        <v>562</v>
      </c>
      <c r="B113" s="3" t="s">
        <v>490</v>
      </c>
      <c r="C113" s="3" t="s">
        <v>618</v>
      </c>
      <c r="D113" s="3" t="s">
        <v>521</v>
      </c>
      <c r="E113" s="44" t="s">
        <v>532</v>
      </c>
      <c r="F113" s="40">
        <v>392800</v>
      </c>
      <c r="G113" s="39">
        <f t="shared" si="0"/>
        <v>108400</v>
      </c>
      <c r="H113" s="40">
        <f>116300+384900</f>
        <v>501200</v>
      </c>
    </row>
    <row r="114" spans="1:8" ht="21" customHeight="1">
      <c r="A114" s="3" t="s">
        <v>562</v>
      </c>
      <c r="B114" s="3" t="s">
        <v>490</v>
      </c>
      <c r="C114" s="3" t="s">
        <v>618</v>
      </c>
      <c r="D114" s="3" t="s">
        <v>520</v>
      </c>
      <c r="E114" s="44" t="s">
        <v>535</v>
      </c>
      <c r="F114" s="40">
        <v>279800</v>
      </c>
      <c r="G114" s="39">
        <f t="shared" si="0"/>
        <v>25406</v>
      </c>
      <c r="H114" s="40">
        <v>305206</v>
      </c>
    </row>
    <row r="115" spans="1:8" ht="18" customHeight="1">
      <c r="A115" s="3" t="s">
        <v>562</v>
      </c>
      <c r="B115" s="3" t="s">
        <v>490</v>
      </c>
      <c r="C115" s="3" t="s">
        <v>772</v>
      </c>
      <c r="D115" s="3"/>
      <c r="E115" s="44" t="s">
        <v>108</v>
      </c>
      <c r="F115" s="40">
        <f>F116+F117+F119+F118</f>
        <v>624860</v>
      </c>
      <c r="G115" s="39">
        <f t="shared" si="0"/>
        <v>462440</v>
      </c>
      <c r="H115" s="40">
        <f>H116+H117+H119+H118</f>
        <v>1087300</v>
      </c>
    </row>
    <row r="116" spans="1:8" ht="14.25" customHeight="1" hidden="1">
      <c r="A116" s="3" t="s">
        <v>562</v>
      </c>
      <c r="B116" s="3" t="s">
        <v>490</v>
      </c>
      <c r="C116" s="3" t="s">
        <v>772</v>
      </c>
      <c r="D116" s="3" t="s">
        <v>586</v>
      </c>
      <c r="E116" s="44" t="s">
        <v>587</v>
      </c>
      <c r="F116" s="40">
        <v>0</v>
      </c>
      <c r="G116" s="39">
        <f t="shared" si="0"/>
        <v>0</v>
      </c>
      <c r="H116" s="40">
        <v>0</v>
      </c>
    </row>
    <row r="117" spans="1:8" ht="19.5" customHeight="1">
      <c r="A117" s="3" t="s">
        <v>562</v>
      </c>
      <c r="B117" s="3" t="s">
        <v>490</v>
      </c>
      <c r="C117" s="3" t="s">
        <v>772</v>
      </c>
      <c r="D117" s="3" t="s">
        <v>521</v>
      </c>
      <c r="E117" s="44" t="s">
        <v>532</v>
      </c>
      <c r="F117" s="40">
        <v>624860</v>
      </c>
      <c r="G117" s="39">
        <f t="shared" si="0"/>
        <v>102440</v>
      </c>
      <c r="H117" s="40">
        <f>558600+168700</f>
        <v>727300</v>
      </c>
    </row>
    <row r="118" spans="1:8" ht="21.75" customHeight="1">
      <c r="A118" s="3" t="s">
        <v>562</v>
      </c>
      <c r="B118" s="3" t="s">
        <v>490</v>
      </c>
      <c r="C118" s="3" t="s">
        <v>772</v>
      </c>
      <c r="D118" s="3" t="s">
        <v>522</v>
      </c>
      <c r="E118" s="44" t="s">
        <v>533</v>
      </c>
      <c r="F118" s="40">
        <v>0</v>
      </c>
      <c r="G118" s="39">
        <f t="shared" si="0"/>
        <v>2500</v>
      </c>
      <c r="H118" s="40">
        <v>2500</v>
      </c>
    </row>
    <row r="119" spans="1:8" ht="19.5" customHeight="1">
      <c r="A119" s="3" t="s">
        <v>562</v>
      </c>
      <c r="B119" s="3" t="s">
        <v>490</v>
      </c>
      <c r="C119" s="3" t="s">
        <v>772</v>
      </c>
      <c r="D119" s="3" t="s">
        <v>520</v>
      </c>
      <c r="E119" s="44" t="s">
        <v>535</v>
      </c>
      <c r="F119" s="40">
        <v>0</v>
      </c>
      <c r="G119" s="39">
        <f t="shared" si="0"/>
        <v>357500</v>
      </c>
      <c r="H119" s="40">
        <f>22500+5000+40000+250000+40000</f>
        <v>357500</v>
      </c>
    </row>
    <row r="120" spans="1:8" ht="18.75" customHeight="1">
      <c r="A120" s="3" t="s">
        <v>562</v>
      </c>
      <c r="B120" s="3" t="s">
        <v>490</v>
      </c>
      <c r="C120" s="3" t="s">
        <v>445</v>
      </c>
      <c r="D120" s="3"/>
      <c r="E120" s="44" t="s">
        <v>108</v>
      </c>
      <c r="F120" s="40">
        <f>F121+F122+F123+F124+F125+F126</f>
        <v>2500000</v>
      </c>
      <c r="G120" s="39">
        <f t="shared" si="0"/>
        <v>-187195</v>
      </c>
      <c r="H120" s="40">
        <f>H121+H122+H123+H124+H125+H126</f>
        <v>2312805</v>
      </c>
    </row>
    <row r="121" spans="1:8" ht="18" customHeight="1">
      <c r="A121" s="3" t="s">
        <v>562</v>
      </c>
      <c r="B121" s="3" t="s">
        <v>490</v>
      </c>
      <c r="C121" s="3" t="s">
        <v>445</v>
      </c>
      <c r="D121" s="3" t="s">
        <v>543</v>
      </c>
      <c r="E121" s="44" t="s">
        <v>532</v>
      </c>
      <c r="F121" s="40">
        <v>1737820</v>
      </c>
      <c r="G121" s="39">
        <f t="shared" si="0"/>
        <v>159485</v>
      </c>
      <c r="H121" s="40">
        <f>1457205+440100</f>
        <v>1897305</v>
      </c>
    </row>
    <row r="122" spans="1:8" ht="18" customHeight="1">
      <c r="A122" s="3" t="s">
        <v>562</v>
      </c>
      <c r="B122" s="3" t="s">
        <v>490</v>
      </c>
      <c r="C122" s="3" t="s">
        <v>445</v>
      </c>
      <c r="D122" s="3" t="s">
        <v>544</v>
      </c>
      <c r="E122" s="44" t="s">
        <v>533</v>
      </c>
      <c r="F122" s="40">
        <v>18000</v>
      </c>
      <c r="G122" s="39">
        <f t="shared" si="0"/>
        <v>-8000</v>
      </c>
      <c r="H122" s="40">
        <v>10000</v>
      </c>
    </row>
    <row r="123" spans="1:8" ht="26.25" customHeight="1">
      <c r="A123" s="3" t="s">
        <v>562</v>
      </c>
      <c r="B123" s="3" t="s">
        <v>490</v>
      </c>
      <c r="C123" s="3" t="s">
        <v>445</v>
      </c>
      <c r="D123" s="3" t="s">
        <v>524</v>
      </c>
      <c r="E123" s="44" t="s">
        <v>534</v>
      </c>
      <c r="F123" s="40">
        <v>237264</v>
      </c>
      <c r="G123" s="39">
        <f t="shared" si="0"/>
        <v>-192264</v>
      </c>
      <c r="H123" s="40">
        <v>45000</v>
      </c>
    </row>
    <row r="124" spans="1:8" ht="18.75" customHeight="1">
      <c r="A124" s="3" t="s">
        <v>562</v>
      </c>
      <c r="B124" s="3" t="s">
        <v>490</v>
      </c>
      <c r="C124" s="3" t="s">
        <v>445</v>
      </c>
      <c r="D124" s="3" t="s">
        <v>520</v>
      </c>
      <c r="E124" s="44" t="s">
        <v>535</v>
      </c>
      <c r="F124" s="40">
        <v>506916</v>
      </c>
      <c r="G124" s="39">
        <f t="shared" si="0"/>
        <v>-155916</v>
      </c>
      <c r="H124" s="40">
        <f>40000+50000+17000+55000+189000</f>
        <v>351000</v>
      </c>
    </row>
    <row r="125" spans="1:8" ht="18.75" customHeight="1">
      <c r="A125" s="3" t="s">
        <v>562</v>
      </c>
      <c r="B125" s="3" t="s">
        <v>490</v>
      </c>
      <c r="C125" s="3" t="s">
        <v>445</v>
      </c>
      <c r="D125" s="2">
        <v>851</v>
      </c>
      <c r="E125" s="11" t="s">
        <v>443</v>
      </c>
      <c r="F125" s="40">
        <v>0</v>
      </c>
      <c r="G125" s="39">
        <f t="shared" si="0"/>
        <v>5000</v>
      </c>
      <c r="H125" s="40">
        <v>5000</v>
      </c>
    </row>
    <row r="126" spans="1:8" ht="18.75" customHeight="1">
      <c r="A126" s="3" t="s">
        <v>562</v>
      </c>
      <c r="B126" s="3" t="s">
        <v>490</v>
      </c>
      <c r="C126" s="3" t="s">
        <v>445</v>
      </c>
      <c r="D126" s="3" t="s">
        <v>273</v>
      </c>
      <c r="E126" s="5" t="s">
        <v>274</v>
      </c>
      <c r="F126" s="40">
        <v>0</v>
      </c>
      <c r="G126" s="39">
        <f t="shared" si="0"/>
        <v>4500</v>
      </c>
      <c r="H126" s="40">
        <v>4500</v>
      </c>
    </row>
    <row r="127" spans="1:8" ht="31.5" customHeight="1">
      <c r="A127" s="3" t="s">
        <v>562</v>
      </c>
      <c r="B127" s="3" t="s">
        <v>490</v>
      </c>
      <c r="C127" s="3" t="s">
        <v>94</v>
      </c>
      <c r="D127" s="3"/>
      <c r="E127" s="11" t="s">
        <v>229</v>
      </c>
      <c r="F127" s="40">
        <f>F128+F129+F130+F131</f>
        <v>880000</v>
      </c>
      <c r="G127" s="39">
        <f t="shared" si="0"/>
        <v>-88000</v>
      </c>
      <c r="H127" s="40">
        <f>H128+H129+H130+H131</f>
        <v>792000</v>
      </c>
    </row>
    <row r="128" spans="1:8" ht="14.25" customHeight="1" hidden="1">
      <c r="A128" s="3" t="s">
        <v>562</v>
      </c>
      <c r="B128" s="3" t="s">
        <v>490</v>
      </c>
      <c r="C128" s="3" t="s">
        <v>94</v>
      </c>
      <c r="D128" s="3" t="s">
        <v>596</v>
      </c>
      <c r="E128" s="11" t="s">
        <v>597</v>
      </c>
      <c r="F128" s="40">
        <v>0</v>
      </c>
      <c r="G128" s="39">
        <f t="shared" si="0"/>
        <v>0</v>
      </c>
      <c r="H128" s="40">
        <v>0</v>
      </c>
    </row>
    <row r="129" spans="1:8" ht="18.75" customHeight="1">
      <c r="A129" s="3" t="s">
        <v>562</v>
      </c>
      <c r="B129" s="3" t="s">
        <v>490</v>
      </c>
      <c r="C129" s="3" t="s">
        <v>94</v>
      </c>
      <c r="D129" s="3" t="s">
        <v>522</v>
      </c>
      <c r="E129" s="68" t="s">
        <v>533</v>
      </c>
      <c r="F129" s="40">
        <v>10000</v>
      </c>
      <c r="G129" s="39">
        <f t="shared" si="0"/>
        <v>-1000</v>
      </c>
      <c r="H129" s="40">
        <v>9000</v>
      </c>
    </row>
    <row r="130" spans="1:8" ht="22.5" customHeight="1">
      <c r="A130" s="3" t="s">
        <v>562</v>
      </c>
      <c r="B130" s="3" t="s">
        <v>490</v>
      </c>
      <c r="C130" s="3" t="s">
        <v>94</v>
      </c>
      <c r="D130" s="3" t="s">
        <v>524</v>
      </c>
      <c r="E130" s="68" t="s">
        <v>534</v>
      </c>
      <c r="F130" s="40">
        <v>150000</v>
      </c>
      <c r="G130" s="39">
        <f t="shared" si="0"/>
        <v>183000</v>
      </c>
      <c r="H130" s="40">
        <f>225000+108000</f>
        <v>333000</v>
      </c>
    </row>
    <row r="131" spans="1:8" ht="18" customHeight="1">
      <c r="A131" s="3" t="s">
        <v>562</v>
      </c>
      <c r="B131" s="3" t="s">
        <v>490</v>
      </c>
      <c r="C131" s="3" t="s">
        <v>94</v>
      </c>
      <c r="D131" s="3" t="s">
        <v>520</v>
      </c>
      <c r="E131" s="68" t="s">
        <v>535</v>
      </c>
      <c r="F131" s="40">
        <v>720000</v>
      </c>
      <c r="G131" s="39">
        <f t="shared" si="0"/>
        <v>-270000</v>
      </c>
      <c r="H131" s="40">
        <f>18000+405000+27000</f>
        <v>450000</v>
      </c>
    </row>
    <row r="132" spans="1:8" ht="14.25" customHeight="1">
      <c r="A132" s="3" t="s">
        <v>562</v>
      </c>
      <c r="B132" s="3" t="s">
        <v>490</v>
      </c>
      <c r="C132" s="3" t="s">
        <v>604</v>
      </c>
      <c r="D132" s="3"/>
      <c r="E132" s="11" t="s">
        <v>493</v>
      </c>
      <c r="F132" s="40">
        <f>F133</f>
        <v>0</v>
      </c>
      <c r="G132" s="39">
        <f t="shared" si="0"/>
        <v>22500</v>
      </c>
      <c r="H132" s="40">
        <f>H133</f>
        <v>22500</v>
      </c>
    </row>
    <row r="133" spans="1:8" ht="14.25" customHeight="1">
      <c r="A133" s="3" t="s">
        <v>562</v>
      </c>
      <c r="B133" s="3" t="s">
        <v>490</v>
      </c>
      <c r="C133" s="3" t="s">
        <v>604</v>
      </c>
      <c r="D133" s="3" t="s">
        <v>520</v>
      </c>
      <c r="E133" s="68" t="s">
        <v>535</v>
      </c>
      <c r="F133" s="40">
        <v>0</v>
      </c>
      <c r="G133" s="39">
        <f t="shared" si="0"/>
        <v>22500</v>
      </c>
      <c r="H133" s="40">
        <v>22500</v>
      </c>
    </row>
    <row r="134" spans="1:8" ht="42" customHeight="1">
      <c r="A134" s="3" t="s">
        <v>562</v>
      </c>
      <c r="B134" s="3" t="s">
        <v>490</v>
      </c>
      <c r="C134" s="3" t="s">
        <v>170</v>
      </c>
      <c r="D134" s="3"/>
      <c r="E134" s="68" t="s">
        <v>446</v>
      </c>
      <c r="F134" s="40">
        <f>F135</f>
        <v>0</v>
      </c>
      <c r="G134" s="39">
        <f t="shared" si="0"/>
        <v>90000</v>
      </c>
      <c r="H134" s="40">
        <f>H135</f>
        <v>90000</v>
      </c>
    </row>
    <row r="135" spans="1:8" ht="14.25" customHeight="1">
      <c r="A135" s="3" t="s">
        <v>562</v>
      </c>
      <c r="B135" s="3" t="s">
        <v>490</v>
      </c>
      <c r="C135" s="3" t="s">
        <v>170</v>
      </c>
      <c r="D135" s="3" t="s">
        <v>520</v>
      </c>
      <c r="E135" s="68" t="s">
        <v>535</v>
      </c>
      <c r="F135" s="40">
        <v>0</v>
      </c>
      <c r="G135" s="39">
        <f t="shared" si="0"/>
        <v>90000</v>
      </c>
      <c r="H135" s="40">
        <v>90000</v>
      </c>
    </row>
    <row r="136" spans="1:8" ht="51" customHeight="1" hidden="1">
      <c r="A136" s="3" t="s">
        <v>562</v>
      </c>
      <c r="B136" s="3" t="s">
        <v>490</v>
      </c>
      <c r="C136" s="3" t="s">
        <v>353</v>
      </c>
      <c r="D136" s="3"/>
      <c r="E136" s="60" t="s">
        <v>462</v>
      </c>
      <c r="F136" s="40">
        <f>F137+F138</f>
        <v>0</v>
      </c>
      <c r="G136" s="39">
        <f t="shared" si="0"/>
        <v>0</v>
      </c>
      <c r="H136" s="40">
        <f>H137+H138</f>
        <v>0</v>
      </c>
    </row>
    <row r="137" spans="1:8" ht="14.25" customHeight="1" hidden="1">
      <c r="A137" s="3" t="s">
        <v>562</v>
      </c>
      <c r="B137" s="3" t="s">
        <v>490</v>
      </c>
      <c r="C137" s="3" t="s">
        <v>353</v>
      </c>
      <c r="D137" s="3" t="s">
        <v>596</v>
      </c>
      <c r="E137" s="5" t="s">
        <v>597</v>
      </c>
      <c r="F137" s="40">
        <v>0</v>
      </c>
      <c r="G137" s="39">
        <f t="shared" si="0"/>
        <v>0</v>
      </c>
      <c r="H137" s="40">
        <v>0</v>
      </c>
    </row>
    <row r="138" spans="1:8" ht="14.25" customHeight="1" hidden="1">
      <c r="A138" s="3" t="s">
        <v>562</v>
      </c>
      <c r="B138" s="3" t="s">
        <v>490</v>
      </c>
      <c r="C138" s="3" t="s">
        <v>353</v>
      </c>
      <c r="D138" s="3" t="s">
        <v>520</v>
      </c>
      <c r="E138" s="44" t="s">
        <v>535</v>
      </c>
      <c r="F138" s="40">
        <v>0</v>
      </c>
      <c r="G138" s="39">
        <f t="shared" si="0"/>
        <v>0</v>
      </c>
      <c r="H138" s="40">
        <v>0</v>
      </c>
    </row>
    <row r="139" spans="1:8" ht="24.75" customHeight="1">
      <c r="A139" s="3" t="s">
        <v>562</v>
      </c>
      <c r="B139" s="3" t="s">
        <v>490</v>
      </c>
      <c r="C139" s="3" t="s">
        <v>505</v>
      </c>
      <c r="D139" s="3"/>
      <c r="E139" s="44" t="s">
        <v>447</v>
      </c>
      <c r="F139" s="40">
        <f>F140</f>
        <v>0</v>
      </c>
      <c r="G139" s="39">
        <f t="shared" si="0"/>
        <v>108861</v>
      </c>
      <c r="H139" s="40">
        <f>H140</f>
        <v>108861</v>
      </c>
    </row>
    <row r="140" spans="1:8" ht="14.25" customHeight="1">
      <c r="A140" s="3" t="s">
        <v>562</v>
      </c>
      <c r="B140" s="3" t="s">
        <v>490</v>
      </c>
      <c r="C140" s="3" t="s">
        <v>505</v>
      </c>
      <c r="D140" s="3" t="s">
        <v>520</v>
      </c>
      <c r="E140" s="44" t="s">
        <v>535</v>
      </c>
      <c r="F140" s="40">
        <v>0</v>
      </c>
      <c r="G140" s="39">
        <f t="shared" si="0"/>
        <v>108861</v>
      </c>
      <c r="H140" s="40">
        <f>161+6900+63000+35000+3800</f>
        <v>108861</v>
      </c>
    </row>
    <row r="141" spans="1:8" ht="46.5" customHeight="1">
      <c r="A141" s="3" t="s">
        <v>562</v>
      </c>
      <c r="B141" s="3" t="s">
        <v>490</v>
      </c>
      <c r="C141" s="3" t="s">
        <v>15</v>
      </c>
      <c r="D141" s="2"/>
      <c r="E141" s="31" t="s">
        <v>17</v>
      </c>
      <c r="F141" s="39">
        <f>F142+F143</f>
        <v>145000</v>
      </c>
      <c r="G141" s="39">
        <f t="shared" si="0"/>
        <v>0</v>
      </c>
      <c r="H141" s="39">
        <f>H142+H143</f>
        <v>145000</v>
      </c>
    </row>
    <row r="142" spans="1:8" ht="16.5" customHeight="1" hidden="1">
      <c r="A142" s="3" t="s">
        <v>562</v>
      </c>
      <c r="B142" s="3" t="s">
        <v>490</v>
      </c>
      <c r="C142" s="3" t="s">
        <v>15</v>
      </c>
      <c r="D142" s="3" t="s">
        <v>596</v>
      </c>
      <c r="E142" s="5" t="s">
        <v>597</v>
      </c>
      <c r="F142" s="39">
        <v>0</v>
      </c>
      <c r="G142" s="39">
        <f t="shared" si="0"/>
        <v>0</v>
      </c>
      <c r="H142" s="39">
        <v>0</v>
      </c>
    </row>
    <row r="143" spans="1:8" ht="20.25" customHeight="1">
      <c r="A143" s="3" t="s">
        <v>562</v>
      </c>
      <c r="B143" s="3" t="s">
        <v>490</v>
      </c>
      <c r="C143" s="3" t="s">
        <v>15</v>
      </c>
      <c r="D143" s="3" t="s">
        <v>520</v>
      </c>
      <c r="E143" s="44" t="s">
        <v>535</v>
      </c>
      <c r="F143" s="39">
        <v>145000</v>
      </c>
      <c r="G143" s="39">
        <f t="shared" si="0"/>
        <v>0</v>
      </c>
      <c r="H143" s="39">
        <v>145000</v>
      </c>
    </row>
    <row r="144" spans="1:8" ht="54.75" customHeight="1">
      <c r="A144" s="3" t="s">
        <v>562</v>
      </c>
      <c r="B144" s="3" t="s">
        <v>490</v>
      </c>
      <c r="C144" s="3" t="s">
        <v>16</v>
      </c>
      <c r="D144" s="2"/>
      <c r="E144" s="44" t="s">
        <v>18</v>
      </c>
      <c r="F144" s="39">
        <f>F145+F146</f>
        <v>0</v>
      </c>
      <c r="G144" s="39">
        <f t="shared" si="0"/>
        <v>18000</v>
      </c>
      <c r="H144" s="39">
        <f>H145+H146</f>
        <v>18000</v>
      </c>
    </row>
    <row r="145" spans="1:8" ht="16.5" customHeight="1" hidden="1">
      <c r="A145" s="3" t="s">
        <v>562</v>
      </c>
      <c r="B145" s="3" t="s">
        <v>490</v>
      </c>
      <c r="C145" s="3" t="s">
        <v>16</v>
      </c>
      <c r="D145" s="3" t="s">
        <v>596</v>
      </c>
      <c r="E145" s="11" t="s">
        <v>597</v>
      </c>
      <c r="F145" s="39">
        <v>0</v>
      </c>
      <c r="G145" s="39">
        <f t="shared" si="0"/>
        <v>0</v>
      </c>
      <c r="H145" s="39">
        <v>0</v>
      </c>
    </row>
    <row r="146" spans="1:8" ht="16.5" customHeight="1">
      <c r="A146" s="3" t="s">
        <v>562</v>
      </c>
      <c r="B146" s="3" t="s">
        <v>490</v>
      </c>
      <c r="C146" s="3" t="s">
        <v>16</v>
      </c>
      <c r="D146" s="3" t="s">
        <v>520</v>
      </c>
      <c r="E146" s="44" t="s">
        <v>535</v>
      </c>
      <c r="F146" s="39">
        <v>0</v>
      </c>
      <c r="G146" s="39">
        <f t="shared" si="0"/>
        <v>18000</v>
      </c>
      <c r="H146" s="39">
        <f>4500+4500+9000</f>
        <v>18000</v>
      </c>
    </row>
    <row r="147" spans="1:8" ht="24.75" customHeight="1" hidden="1">
      <c r="A147" s="3" t="s">
        <v>562</v>
      </c>
      <c r="B147" s="3" t="s">
        <v>600</v>
      </c>
      <c r="C147" s="3" t="s">
        <v>405</v>
      </c>
      <c r="D147" s="2"/>
      <c r="E147" s="44" t="s">
        <v>406</v>
      </c>
      <c r="F147" s="39">
        <f>F148</f>
        <v>0</v>
      </c>
      <c r="G147" s="39">
        <f t="shared" si="0"/>
        <v>0</v>
      </c>
      <c r="H147" s="39">
        <f>H148</f>
        <v>0</v>
      </c>
    </row>
    <row r="148" spans="1:8" ht="16.5" customHeight="1" hidden="1">
      <c r="A148" s="3" t="s">
        <v>562</v>
      </c>
      <c r="B148" s="3" t="s">
        <v>600</v>
      </c>
      <c r="C148" s="3" t="s">
        <v>405</v>
      </c>
      <c r="D148" s="2">
        <v>500</v>
      </c>
      <c r="E148" s="44" t="s">
        <v>569</v>
      </c>
      <c r="F148" s="39">
        <v>0</v>
      </c>
      <c r="G148" s="39">
        <f t="shared" si="0"/>
        <v>0</v>
      </c>
      <c r="H148" s="39">
        <v>0</v>
      </c>
    </row>
    <row r="149" spans="1:8" ht="26.25" customHeight="1" hidden="1">
      <c r="A149" s="3" t="s">
        <v>562</v>
      </c>
      <c r="B149" s="3" t="s">
        <v>600</v>
      </c>
      <c r="C149" s="3" t="s">
        <v>578</v>
      </c>
      <c r="D149" s="2"/>
      <c r="E149" s="11" t="s">
        <v>579</v>
      </c>
      <c r="F149" s="39">
        <f>F150</f>
        <v>0</v>
      </c>
      <c r="G149" s="39">
        <f t="shared" si="0"/>
        <v>0</v>
      </c>
      <c r="H149" s="39">
        <f>H150</f>
        <v>0</v>
      </c>
    </row>
    <row r="150" spans="1:8" ht="16.5" customHeight="1" hidden="1">
      <c r="A150" s="3" t="s">
        <v>562</v>
      </c>
      <c r="B150" s="3" t="s">
        <v>600</v>
      </c>
      <c r="C150" s="3" t="s">
        <v>578</v>
      </c>
      <c r="D150" s="3" t="s">
        <v>596</v>
      </c>
      <c r="E150" s="11" t="s">
        <v>597</v>
      </c>
      <c r="F150" s="40">
        <v>0</v>
      </c>
      <c r="G150" s="39">
        <f t="shared" si="0"/>
        <v>0</v>
      </c>
      <c r="H150" s="40">
        <v>0</v>
      </c>
    </row>
    <row r="151" spans="1:8" ht="21.75" customHeight="1" hidden="1">
      <c r="A151" s="3" t="s">
        <v>562</v>
      </c>
      <c r="B151" s="3" t="s">
        <v>600</v>
      </c>
      <c r="C151" s="3" t="s">
        <v>578</v>
      </c>
      <c r="D151" s="2"/>
      <c r="E151" s="11" t="s">
        <v>579</v>
      </c>
      <c r="F151" s="39">
        <f>F152</f>
        <v>0</v>
      </c>
      <c r="G151" s="39">
        <f t="shared" si="0"/>
        <v>0</v>
      </c>
      <c r="H151" s="39">
        <f>H152</f>
        <v>0</v>
      </c>
    </row>
    <row r="152" spans="1:8" ht="16.5" customHeight="1" hidden="1">
      <c r="A152" s="3" t="s">
        <v>562</v>
      </c>
      <c r="B152" s="3" t="s">
        <v>600</v>
      </c>
      <c r="C152" s="3" t="s">
        <v>578</v>
      </c>
      <c r="D152" s="3" t="s">
        <v>568</v>
      </c>
      <c r="E152" s="44" t="s">
        <v>569</v>
      </c>
      <c r="F152" s="40">
        <v>0</v>
      </c>
      <c r="G152" s="39">
        <f t="shared" si="0"/>
        <v>0</v>
      </c>
      <c r="H152" s="40">
        <v>0</v>
      </c>
    </row>
    <row r="153" spans="1:8" ht="22.5" customHeight="1" hidden="1">
      <c r="A153" s="3" t="s">
        <v>562</v>
      </c>
      <c r="B153" s="3" t="s">
        <v>600</v>
      </c>
      <c r="C153" s="3" t="s">
        <v>602</v>
      </c>
      <c r="D153" s="3"/>
      <c r="E153" s="11" t="s">
        <v>603</v>
      </c>
      <c r="F153" s="40">
        <f>F154</f>
        <v>0</v>
      </c>
      <c r="G153" s="39">
        <f t="shared" si="0"/>
        <v>0</v>
      </c>
      <c r="H153" s="40">
        <f>H154</f>
        <v>0</v>
      </c>
    </row>
    <row r="154" spans="1:8" ht="16.5" customHeight="1" hidden="1">
      <c r="A154" s="3" t="s">
        <v>562</v>
      </c>
      <c r="B154" s="3" t="s">
        <v>600</v>
      </c>
      <c r="C154" s="3" t="s">
        <v>602</v>
      </c>
      <c r="D154" s="3" t="s">
        <v>580</v>
      </c>
      <c r="E154" s="11" t="s">
        <v>506</v>
      </c>
      <c r="F154" s="40">
        <v>0</v>
      </c>
      <c r="G154" s="39">
        <f t="shared" si="0"/>
        <v>0</v>
      </c>
      <c r="H154" s="40">
        <v>0</v>
      </c>
    </row>
    <row r="155" spans="1:8" ht="21.75" customHeight="1" hidden="1">
      <c r="A155" s="3" t="s">
        <v>562</v>
      </c>
      <c r="B155" s="3" t="s">
        <v>600</v>
      </c>
      <c r="C155" s="3" t="s">
        <v>602</v>
      </c>
      <c r="D155" s="2"/>
      <c r="E155" s="11" t="s">
        <v>603</v>
      </c>
      <c r="F155" s="39">
        <f>F156</f>
        <v>0</v>
      </c>
      <c r="G155" s="39">
        <f>H155-F155</f>
        <v>0</v>
      </c>
      <c r="H155" s="39">
        <f>H156</f>
        <v>0</v>
      </c>
    </row>
    <row r="156" spans="1:8" ht="17.25" customHeight="1" hidden="1">
      <c r="A156" s="3" t="s">
        <v>562</v>
      </c>
      <c r="B156" s="3" t="s">
        <v>600</v>
      </c>
      <c r="C156" s="3" t="s">
        <v>602</v>
      </c>
      <c r="D156" s="3" t="s">
        <v>568</v>
      </c>
      <c r="E156" s="44" t="s">
        <v>569</v>
      </c>
      <c r="F156" s="40">
        <v>0</v>
      </c>
      <c r="G156" s="39">
        <f>H156-F156</f>
        <v>0</v>
      </c>
      <c r="H156" s="40">
        <v>0</v>
      </c>
    </row>
    <row r="157" spans="1:8" ht="23.25" customHeight="1" hidden="1">
      <c r="A157" s="3" t="s">
        <v>562</v>
      </c>
      <c r="B157" s="3" t="s">
        <v>600</v>
      </c>
      <c r="C157" s="3" t="s">
        <v>80</v>
      </c>
      <c r="D157" s="2"/>
      <c r="E157" s="11" t="s">
        <v>228</v>
      </c>
      <c r="F157" s="41">
        <f>F158</f>
        <v>0</v>
      </c>
      <c r="G157" s="39">
        <f t="shared" si="0"/>
        <v>0</v>
      </c>
      <c r="H157" s="41">
        <f>H158</f>
        <v>0</v>
      </c>
    </row>
    <row r="158" spans="1:8" ht="16.5" customHeight="1" hidden="1">
      <c r="A158" s="3" t="s">
        <v>562</v>
      </c>
      <c r="B158" s="3" t="s">
        <v>600</v>
      </c>
      <c r="C158" s="3" t="s">
        <v>80</v>
      </c>
      <c r="D158" s="3" t="s">
        <v>586</v>
      </c>
      <c r="E158" s="11" t="s">
        <v>587</v>
      </c>
      <c r="F158" s="40">
        <v>0</v>
      </c>
      <c r="G158" s="39">
        <f t="shared" si="0"/>
        <v>0</v>
      </c>
      <c r="H158" s="40">
        <v>0</v>
      </c>
    </row>
    <row r="159" spans="1:8" ht="27" customHeight="1" hidden="1">
      <c r="A159" s="3" t="s">
        <v>562</v>
      </c>
      <c r="B159" s="3" t="s">
        <v>600</v>
      </c>
      <c r="C159" s="3" t="s">
        <v>80</v>
      </c>
      <c r="D159" s="3"/>
      <c r="E159" s="11" t="s">
        <v>228</v>
      </c>
      <c r="F159" s="40">
        <f>F160</f>
        <v>0</v>
      </c>
      <c r="G159" s="39">
        <f t="shared" si="0"/>
        <v>0</v>
      </c>
      <c r="H159" s="40">
        <f>H160</f>
        <v>0</v>
      </c>
    </row>
    <row r="160" spans="1:8" ht="16.5" customHeight="1" hidden="1">
      <c r="A160" s="3" t="s">
        <v>562</v>
      </c>
      <c r="B160" s="3" t="s">
        <v>600</v>
      </c>
      <c r="C160" s="3" t="s">
        <v>80</v>
      </c>
      <c r="D160" s="3" t="s">
        <v>580</v>
      </c>
      <c r="E160" s="11" t="s">
        <v>506</v>
      </c>
      <c r="F160" s="40">
        <v>0</v>
      </c>
      <c r="G160" s="39">
        <f t="shared" si="0"/>
        <v>0</v>
      </c>
      <c r="H160" s="40">
        <v>0</v>
      </c>
    </row>
    <row r="161" spans="1:8" ht="25.5" customHeight="1" hidden="1">
      <c r="A161" s="3" t="s">
        <v>562</v>
      </c>
      <c r="B161" s="3" t="s">
        <v>600</v>
      </c>
      <c r="C161" s="3" t="s">
        <v>80</v>
      </c>
      <c r="D161" s="2"/>
      <c r="E161" s="11" t="s">
        <v>228</v>
      </c>
      <c r="F161" s="41">
        <f>F162</f>
        <v>0</v>
      </c>
      <c r="G161" s="39">
        <f>H161-F161</f>
        <v>0</v>
      </c>
      <c r="H161" s="41">
        <f>H162</f>
        <v>0</v>
      </c>
    </row>
    <row r="162" spans="1:8" ht="16.5" customHeight="1" hidden="1">
      <c r="A162" s="3" t="s">
        <v>562</v>
      </c>
      <c r="B162" s="3" t="s">
        <v>600</v>
      </c>
      <c r="C162" s="3" t="s">
        <v>80</v>
      </c>
      <c r="D162" s="3" t="s">
        <v>568</v>
      </c>
      <c r="E162" s="44" t="s">
        <v>569</v>
      </c>
      <c r="F162" s="40">
        <v>0</v>
      </c>
      <c r="G162" s="39">
        <f>H162-F162</f>
        <v>0</v>
      </c>
      <c r="H162" s="40">
        <v>0</v>
      </c>
    </row>
    <row r="163" spans="1:8" ht="16.5" customHeight="1" hidden="1">
      <c r="A163" s="3" t="s">
        <v>562</v>
      </c>
      <c r="B163" s="3" t="s">
        <v>600</v>
      </c>
      <c r="C163" s="3" t="s">
        <v>772</v>
      </c>
      <c r="D163" s="3"/>
      <c r="E163" s="44" t="s">
        <v>108</v>
      </c>
      <c r="F163" s="40">
        <f>F164</f>
        <v>0</v>
      </c>
      <c r="G163" s="39">
        <f t="shared" si="0"/>
        <v>0</v>
      </c>
      <c r="H163" s="40">
        <f>H164</f>
        <v>0</v>
      </c>
    </row>
    <row r="164" spans="1:8" ht="16.5" customHeight="1" hidden="1">
      <c r="A164" s="3" t="s">
        <v>562</v>
      </c>
      <c r="B164" s="3" t="s">
        <v>600</v>
      </c>
      <c r="C164" s="3" t="s">
        <v>772</v>
      </c>
      <c r="D164" s="3" t="s">
        <v>586</v>
      </c>
      <c r="E164" s="44" t="s">
        <v>587</v>
      </c>
      <c r="F164" s="40">
        <v>0</v>
      </c>
      <c r="G164" s="39">
        <f t="shared" si="0"/>
        <v>0</v>
      </c>
      <c r="H164" s="40">
        <v>0</v>
      </c>
    </row>
    <row r="165" spans="1:8" ht="40.5" customHeight="1" hidden="1">
      <c r="A165" s="3" t="s">
        <v>562</v>
      </c>
      <c r="B165" s="3" t="s">
        <v>600</v>
      </c>
      <c r="C165" s="3" t="s">
        <v>94</v>
      </c>
      <c r="D165" s="3"/>
      <c r="E165" s="11" t="s">
        <v>229</v>
      </c>
      <c r="F165" s="40">
        <f>F166</f>
        <v>0</v>
      </c>
      <c r="G165" s="39">
        <f>H165-F165</f>
        <v>0</v>
      </c>
      <c r="H165" s="40">
        <f>H166</f>
        <v>0</v>
      </c>
    </row>
    <row r="166" spans="1:8" ht="16.5" customHeight="1" hidden="1">
      <c r="A166" s="3" t="s">
        <v>562</v>
      </c>
      <c r="B166" s="3" t="s">
        <v>600</v>
      </c>
      <c r="C166" s="3" t="s">
        <v>94</v>
      </c>
      <c r="D166" s="3" t="s">
        <v>596</v>
      </c>
      <c r="E166" s="11" t="s">
        <v>597</v>
      </c>
      <c r="F166" s="40">
        <v>0</v>
      </c>
      <c r="G166" s="39">
        <f>H166-F166</f>
        <v>0</v>
      </c>
      <c r="H166" s="40">
        <v>0</v>
      </c>
    </row>
    <row r="167" spans="1:8" ht="36" customHeight="1" hidden="1">
      <c r="A167" s="3" t="s">
        <v>562</v>
      </c>
      <c r="B167" s="3" t="s">
        <v>600</v>
      </c>
      <c r="C167" s="3" t="s">
        <v>94</v>
      </c>
      <c r="D167" s="3"/>
      <c r="E167" s="11" t="s">
        <v>229</v>
      </c>
      <c r="F167" s="40">
        <f>F168</f>
        <v>0</v>
      </c>
      <c r="G167" s="39">
        <f>H167-F167</f>
        <v>0</v>
      </c>
      <c r="H167" s="40">
        <f>H168</f>
        <v>0</v>
      </c>
    </row>
    <row r="168" spans="1:8" ht="16.5" customHeight="1" hidden="1">
      <c r="A168" s="3" t="s">
        <v>562</v>
      </c>
      <c r="B168" s="3" t="s">
        <v>600</v>
      </c>
      <c r="C168" s="3" t="s">
        <v>94</v>
      </c>
      <c r="D168" s="3" t="s">
        <v>568</v>
      </c>
      <c r="E168" s="44" t="s">
        <v>569</v>
      </c>
      <c r="F168" s="40">
        <v>0</v>
      </c>
      <c r="G168" s="39">
        <f>H168-F168</f>
        <v>0</v>
      </c>
      <c r="H168" s="40">
        <v>0</v>
      </c>
    </row>
    <row r="169" spans="1:8" ht="28.5" customHeight="1" hidden="1">
      <c r="A169" s="3" t="s">
        <v>562</v>
      </c>
      <c r="B169" s="3" t="s">
        <v>600</v>
      </c>
      <c r="C169" s="3" t="s">
        <v>604</v>
      </c>
      <c r="D169" s="3"/>
      <c r="E169" s="11" t="s">
        <v>508</v>
      </c>
      <c r="F169" s="40">
        <f>F170</f>
        <v>0</v>
      </c>
      <c r="G169" s="39">
        <f t="shared" si="0"/>
        <v>0</v>
      </c>
      <c r="H169" s="40">
        <f>H170</f>
        <v>0</v>
      </c>
    </row>
    <row r="170" spans="1:8" ht="17.25" customHeight="1" hidden="1">
      <c r="A170" s="3" t="s">
        <v>562</v>
      </c>
      <c r="B170" s="3" t="s">
        <v>600</v>
      </c>
      <c r="C170" s="3" t="s">
        <v>604</v>
      </c>
      <c r="D170" s="3" t="s">
        <v>586</v>
      </c>
      <c r="E170" s="44" t="s">
        <v>587</v>
      </c>
      <c r="F170" s="40">
        <v>0</v>
      </c>
      <c r="G170" s="39">
        <f t="shared" si="0"/>
        <v>0</v>
      </c>
      <c r="H170" s="40">
        <v>0</v>
      </c>
    </row>
    <row r="171" spans="1:8" ht="48.75" customHeight="1" hidden="1">
      <c r="A171" s="3" t="s">
        <v>562</v>
      </c>
      <c r="B171" s="3" t="s">
        <v>600</v>
      </c>
      <c r="C171" s="3" t="s">
        <v>353</v>
      </c>
      <c r="D171" s="2"/>
      <c r="E171" s="60" t="s">
        <v>462</v>
      </c>
      <c r="F171" s="41">
        <f>F172</f>
        <v>0</v>
      </c>
      <c r="G171" s="39">
        <f t="shared" si="0"/>
        <v>0</v>
      </c>
      <c r="H171" s="41">
        <f>H172</f>
        <v>0</v>
      </c>
    </row>
    <row r="172" spans="1:9" ht="16.5" customHeight="1" hidden="1">
      <c r="A172" s="3" t="s">
        <v>562</v>
      </c>
      <c r="B172" s="3" t="s">
        <v>600</v>
      </c>
      <c r="C172" s="3" t="s">
        <v>353</v>
      </c>
      <c r="D172" s="3" t="s">
        <v>596</v>
      </c>
      <c r="E172" s="11" t="s">
        <v>597</v>
      </c>
      <c r="F172" s="40">
        <v>0</v>
      </c>
      <c r="G172" s="39">
        <f t="shared" si="0"/>
        <v>0</v>
      </c>
      <c r="H172" s="40">
        <v>0</v>
      </c>
      <c r="I172" s="10"/>
    </row>
    <row r="173" spans="1:9" ht="16.5" customHeight="1">
      <c r="A173" s="3" t="s">
        <v>562</v>
      </c>
      <c r="B173" s="3" t="s">
        <v>448</v>
      </c>
      <c r="C173" s="3"/>
      <c r="D173" s="3"/>
      <c r="E173" s="11" t="s">
        <v>453</v>
      </c>
      <c r="F173" s="40">
        <f>F174</f>
        <v>19833</v>
      </c>
      <c r="G173" s="39">
        <f t="shared" si="0"/>
        <v>-1983</v>
      </c>
      <c r="H173" s="40">
        <f>H174</f>
        <v>17850</v>
      </c>
      <c r="I173" s="10"/>
    </row>
    <row r="174" spans="1:9" ht="22.5" customHeight="1">
      <c r="A174" s="3" t="s">
        <v>562</v>
      </c>
      <c r="B174" s="3" t="s">
        <v>448</v>
      </c>
      <c r="C174" s="3" t="s">
        <v>449</v>
      </c>
      <c r="D174" s="3"/>
      <c r="E174" s="11" t="s">
        <v>451</v>
      </c>
      <c r="F174" s="40">
        <f>F175</f>
        <v>19833</v>
      </c>
      <c r="G174" s="39">
        <f t="shared" si="0"/>
        <v>-1983</v>
      </c>
      <c r="H174" s="40">
        <f>H175</f>
        <v>17850</v>
      </c>
      <c r="I174" s="10"/>
    </row>
    <row r="175" spans="1:9" ht="18" customHeight="1">
      <c r="A175" s="3" t="s">
        <v>562</v>
      </c>
      <c r="B175" s="3" t="s">
        <v>448</v>
      </c>
      <c r="C175" s="3" t="s">
        <v>449</v>
      </c>
      <c r="D175" s="3" t="s">
        <v>450</v>
      </c>
      <c r="E175" s="11" t="s">
        <v>452</v>
      </c>
      <c r="F175" s="40">
        <v>19833</v>
      </c>
      <c r="G175" s="39">
        <f t="shared" si="0"/>
        <v>-1983</v>
      </c>
      <c r="H175" s="40">
        <v>17850</v>
      </c>
      <c r="I175" s="10"/>
    </row>
    <row r="176" spans="1:9" ht="16.5" customHeight="1">
      <c r="A176" s="3" t="s">
        <v>562</v>
      </c>
      <c r="B176" s="3" t="s">
        <v>605</v>
      </c>
      <c r="C176" s="2"/>
      <c r="D176" s="2"/>
      <c r="E176" s="11" t="s">
        <v>606</v>
      </c>
      <c r="F176" s="39">
        <f>F180+F185+F190+F177+F182+F187</f>
        <v>0</v>
      </c>
      <c r="G176" s="39">
        <f t="shared" si="0"/>
        <v>288000</v>
      </c>
      <c r="H176" s="39">
        <f>H180+H185+H190+H177+H182+H187</f>
        <v>288000</v>
      </c>
      <c r="I176" s="10"/>
    </row>
    <row r="177" spans="1:9" ht="33.75" customHeight="1" hidden="1">
      <c r="A177" s="3" t="s">
        <v>562</v>
      </c>
      <c r="B177" s="3" t="s">
        <v>605</v>
      </c>
      <c r="C177" s="3" t="s">
        <v>607</v>
      </c>
      <c r="D177" s="2"/>
      <c r="E177" s="11" t="s">
        <v>231</v>
      </c>
      <c r="F177" s="39">
        <f>F178+F179</f>
        <v>0</v>
      </c>
      <c r="G177" s="39">
        <f t="shared" si="0"/>
        <v>0</v>
      </c>
      <c r="H177" s="39">
        <f>H178+H179</f>
        <v>0</v>
      </c>
      <c r="I177" s="10"/>
    </row>
    <row r="178" spans="1:9" ht="26.25" customHeight="1" hidden="1">
      <c r="A178" s="3" t="s">
        <v>562</v>
      </c>
      <c r="B178" s="3" t="s">
        <v>605</v>
      </c>
      <c r="C178" s="3" t="s">
        <v>607</v>
      </c>
      <c r="D178" s="3" t="s">
        <v>614</v>
      </c>
      <c r="E178" s="11" t="s">
        <v>615</v>
      </c>
      <c r="F178" s="39">
        <v>0</v>
      </c>
      <c r="G178" s="39">
        <f t="shared" si="0"/>
        <v>0</v>
      </c>
      <c r="H178" s="39">
        <v>0</v>
      </c>
      <c r="I178" s="10"/>
    </row>
    <row r="179" spans="1:9" ht="24" customHeight="1" hidden="1">
      <c r="A179" s="3" t="s">
        <v>562</v>
      </c>
      <c r="B179" s="3" t="s">
        <v>605</v>
      </c>
      <c r="C179" s="3" t="s">
        <v>607</v>
      </c>
      <c r="D179" s="3" t="s">
        <v>520</v>
      </c>
      <c r="E179" s="11" t="s">
        <v>535</v>
      </c>
      <c r="F179" s="39">
        <v>0</v>
      </c>
      <c r="G179" s="39">
        <f t="shared" si="0"/>
        <v>0</v>
      </c>
      <c r="H179" s="39">
        <v>0</v>
      </c>
      <c r="I179" s="10"/>
    </row>
    <row r="180" spans="1:9" ht="33" customHeight="1" hidden="1">
      <c r="A180" s="3" t="s">
        <v>562</v>
      </c>
      <c r="B180" s="3" t="s">
        <v>605</v>
      </c>
      <c r="C180" s="3" t="s">
        <v>607</v>
      </c>
      <c r="D180" s="2"/>
      <c r="E180" s="11" t="s">
        <v>231</v>
      </c>
      <c r="F180" s="39">
        <f>F181</f>
        <v>0</v>
      </c>
      <c r="G180" s="39">
        <f t="shared" si="0"/>
        <v>0</v>
      </c>
      <c r="H180" s="39">
        <f>H181</f>
        <v>0</v>
      </c>
      <c r="I180" s="10"/>
    </row>
    <row r="181" spans="1:9" ht="16.5" customHeight="1" hidden="1">
      <c r="A181" s="3" t="s">
        <v>562</v>
      </c>
      <c r="B181" s="3" t="s">
        <v>605</v>
      </c>
      <c r="C181" s="3" t="s">
        <v>607</v>
      </c>
      <c r="D181" s="3" t="s">
        <v>568</v>
      </c>
      <c r="E181" s="11" t="s">
        <v>569</v>
      </c>
      <c r="F181" s="40">
        <v>0</v>
      </c>
      <c r="G181" s="39">
        <f t="shared" si="0"/>
        <v>0</v>
      </c>
      <c r="H181" s="40">
        <v>0</v>
      </c>
      <c r="I181" s="10"/>
    </row>
    <row r="182" spans="1:9" ht="33.75" customHeight="1">
      <c r="A182" s="3" t="s">
        <v>562</v>
      </c>
      <c r="B182" s="3" t="s">
        <v>605</v>
      </c>
      <c r="C182" s="3" t="s">
        <v>608</v>
      </c>
      <c r="D182" s="3"/>
      <c r="E182" s="11" t="s">
        <v>232</v>
      </c>
      <c r="F182" s="40">
        <f>F183+F184</f>
        <v>0</v>
      </c>
      <c r="G182" s="39">
        <f aca="true" t="shared" si="1" ref="G182:G245">H182-F182</f>
        <v>162000</v>
      </c>
      <c r="H182" s="40">
        <f>H183+H184</f>
        <v>162000</v>
      </c>
      <c r="I182" s="10"/>
    </row>
    <row r="183" spans="1:9" ht="25.5" customHeight="1" hidden="1">
      <c r="A183" s="3" t="s">
        <v>562</v>
      </c>
      <c r="B183" s="3" t="s">
        <v>605</v>
      </c>
      <c r="C183" s="3" t="s">
        <v>608</v>
      </c>
      <c r="D183" s="3" t="s">
        <v>614</v>
      </c>
      <c r="E183" s="11" t="s">
        <v>615</v>
      </c>
      <c r="F183" s="40">
        <v>0</v>
      </c>
      <c r="G183" s="39">
        <f t="shared" si="1"/>
        <v>0</v>
      </c>
      <c r="H183" s="40">
        <v>0</v>
      </c>
      <c r="I183" s="10"/>
    </row>
    <row r="184" spans="1:9" ht="25.5" customHeight="1">
      <c r="A184" s="3" t="s">
        <v>562</v>
      </c>
      <c r="B184" s="3" t="s">
        <v>605</v>
      </c>
      <c r="C184" s="3" t="s">
        <v>608</v>
      </c>
      <c r="D184" s="3" t="s">
        <v>520</v>
      </c>
      <c r="E184" s="11" t="s">
        <v>535</v>
      </c>
      <c r="F184" s="40">
        <v>0</v>
      </c>
      <c r="G184" s="39">
        <f t="shared" si="1"/>
        <v>162000</v>
      </c>
      <c r="H184" s="40">
        <f>36000+27000+99000</f>
        <v>162000</v>
      </c>
      <c r="I184" s="10"/>
    </row>
    <row r="185" spans="1:9" ht="33" customHeight="1" hidden="1">
      <c r="A185" s="3" t="s">
        <v>562</v>
      </c>
      <c r="B185" s="3" t="s">
        <v>605</v>
      </c>
      <c r="C185" s="3" t="s">
        <v>608</v>
      </c>
      <c r="D185" s="2"/>
      <c r="E185" s="5" t="s">
        <v>232</v>
      </c>
      <c r="F185" s="41">
        <f>F186</f>
        <v>0</v>
      </c>
      <c r="G185" s="39">
        <f t="shared" si="1"/>
        <v>0</v>
      </c>
      <c r="H185" s="41">
        <f>H186</f>
        <v>0</v>
      </c>
      <c r="I185" s="10"/>
    </row>
    <row r="186" spans="1:9" ht="16.5" customHeight="1" hidden="1">
      <c r="A186" s="3" t="s">
        <v>562</v>
      </c>
      <c r="B186" s="3" t="s">
        <v>605</v>
      </c>
      <c r="C186" s="3" t="s">
        <v>608</v>
      </c>
      <c r="D186" s="3" t="s">
        <v>568</v>
      </c>
      <c r="E186" s="5" t="s">
        <v>569</v>
      </c>
      <c r="F186" s="40">
        <v>0</v>
      </c>
      <c r="G186" s="39">
        <f t="shared" si="1"/>
        <v>0</v>
      </c>
      <c r="H186" s="40">
        <v>0</v>
      </c>
      <c r="I186" s="10"/>
    </row>
    <row r="187" spans="1:9" ht="36" customHeight="1">
      <c r="A187" s="3" t="s">
        <v>562</v>
      </c>
      <c r="B187" s="3" t="s">
        <v>605</v>
      </c>
      <c r="C187" s="3" t="s">
        <v>609</v>
      </c>
      <c r="D187" s="3"/>
      <c r="E187" s="5" t="s">
        <v>233</v>
      </c>
      <c r="F187" s="40">
        <f>F188+F189</f>
        <v>0</v>
      </c>
      <c r="G187" s="39">
        <f t="shared" si="1"/>
        <v>126000</v>
      </c>
      <c r="H187" s="40">
        <f>H188+H189</f>
        <v>126000</v>
      </c>
      <c r="I187" s="10"/>
    </row>
    <row r="188" spans="1:9" ht="26.25" customHeight="1" hidden="1">
      <c r="A188" s="3" t="s">
        <v>562</v>
      </c>
      <c r="B188" s="3" t="s">
        <v>605</v>
      </c>
      <c r="C188" s="3" t="s">
        <v>609</v>
      </c>
      <c r="D188" s="3" t="s">
        <v>614</v>
      </c>
      <c r="E188" s="5" t="s">
        <v>615</v>
      </c>
      <c r="F188" s="40">
        <v>0</v>
      </c>
      <c r="G188" s="39">
        <f t="shared" si="1"/>
        <v>0</v>
      </c>
      <c r="H188" s="40">
        <v>0</v>
      </c>
      <c r="I188" s="10"/>
    </row>
    <row r="189" spans="1:9" ht="19.5" customHeight="1">
      <c r="A189" s="3" t="s">
        <v>562</v>
      </c>
      <c r="B189" s="3" t="s">
        <v>605</v>
      </c>
      <c r="C189" s="3" t="s">
        <v>609</v>
      </c>
      <c r="D189" s="3" t="s">
        <v>520</v>
      </c>
      <c r="E189" s="11" t="s">
        <v>535</v>
      </c>
      <c r="F189" s="40">
        <v>0</v>
      </c>
      <c r="G189" s="39">
        <f t="shared" si="1"/>
        <v>126000</v>
      </c>
      <c r="H189" s="40">
        <v>126000</v>
      </c>
      <c r="I189" s="10"/>
    </row>
    <row r="190" spans="1:9" ht="33.75" customHeight="1" hidden="1">
      <c r="A190" s="3" t="s">
        <v>562</v>
      </c>
      <c r="B190" s="3" t="s">
        <v>605</v>
      </c>
      <c r="C190" s="3" t="s">
        <v>609</v>
      </c>
      <c r="D190" s="2"/>
      <c r="E190" s="5" t="s">
        <v>233</v>
      </c>
      <c r="F190" s="41">
        <f>F191</f>
        <v>0</v>
      </c>
      <c r="G190" s="39">
        <f t="shared" si="1"/>
        <v>0</v>
      </c>
      <c r="H190" s="41">
        <f>H191</f>
        <v>0</v>
      </c>
      <c r="I190" s="10"/>
    </row>
    <row r="191" spans="1:9" ht="16.5" customHeight="1" hidden="1">
      <c r="A191" s="3" t="s">
        <v>562</v>
      </c>
      <c r="B191" s="3" t="s">
        <v>605</v>
      </c>
      <c r="C191" s="3" t="s">
        <v>609</v>
      </c>
      <c r="D191" s="3" t="s">
        <v>568</v>
      </c>
      <c r="E191" s="5" t="s">
        <v>569</v>
      </c>
      <c r="F191" s="40"/>
      <c r="G191" s="39">
        <f t="shared" si="1"/>
        <v>0</v>
      </c>
      <c r="H191" s="40">
        <v>0</v>
      </c>
      <c r="I191" s="10"/>
    </row>
    <row r="192" spans="1:9" ht="33.75" customHeight="1">
      <c r="A192" s="3" t="s">
        <v>562</v>
      </c>
      <c r="B192" s="3" t="s">
        <v>610</v>
      </c>
      <c r="C192" s="2"/>
      <c r="D192" s="2"/>
      <c r="E192" s="5" t="s">
        <v>611</v>
      </c>
      <c r="F192" s="39">
        <f>F193</f>
        <v>280000</v>
      </c>
      <c r="G192" s="39">
        <f t="shared" si="1"/>
        <v>9500</v>
      </c>
      <c r="H192" s="39">
        <f>H193</f>
        <v>289500</v>
      </c>
      <c r="I192" s="10"/>
    </row>
    <row r="193" spans="1:8" ht="33.75" customHeight="1">
      <c r="A193" s="3" t="s">
        <v>562</v>
      </c>
      <c r="B193" s="3" t="s">
        <v>610</v>
      </c>
      <c r="C193" s="3" t="s">
        <v>612</v>
      </c>
      <c r="D193" s="2"/>
      <c r="E193" s="5" t="s">
        <v>613</v>
      </c>
      <c r="F193" s="39">
        <f>F194+F195</f>
        <v>280000</v>
      </c>
      <c r="G193" s="39">
        <f t="shared" si="1"/>
        <v>9500</v>
      </c>
      <c r="H193" s="39">
        <f>H194+H195</f>
        <v>289500</v>
      </c>
    </row>
    <row r="194" spans="1:8" ht="30" customHeight="1" hidden="1">
      <c r="A194" s="3" t="s">
        <v>562</v>
      </c>
      <c r="B194" s="3" t="s">
        <v>610</v>
      </c>
      <c r="C194" s="3" t="s">
        <v>612</v>
      </c>
      <c r="D194" s="3" t="s">
        <v>614</v>
      </c>
      <c r="E194" s="5" t="s">
        <v>615</v>
      </c>
      <c r="F194" s="40">
        <v>0</v>
      </c>
      <c r="G194" s="39">
        <f t="shared" si="1"/>
        <v>0</v>
      </c>
      <c r="H194" s="40">
        <v>0</v>
      </c>
    </row>
    <row r="195" spans="1:8" ht="20.25" customHeight="1">
      <c r="A195" s="3" t="s">
        <v>562</v>
      </c>
      <c r="B195" s="3" t="s">
        <v>610</v>
      </c>
      <c r="C195" s="3" t="s">
        <v>612</v>
      </c>
      <c r="D195" s="3" t="s">
        <v>520</v>
      </c>
      <c r="E195" s="11" t="s">
        <v>535</v>
      </c>
      <c r="F195" s="40">
        <v>280000</v>
      </c>
      <c r="G195" s="39">
        <f t="shared" si="1"/>
        <v>9500</v>
      </c>
      <c r="H195" s="40">
        <f>40000+4500+200000+45000</f>
        <v>289500</v>
      </c>
    </row>
    <row r="196" spans="1:8" ht="16.5" customHeight="1">
      <c r="A196" s="3" t="s">
        <v>562</v>
      </c>
      <c r="B196" s="3" t="s">
        <v>616</v>
      </c>
      <c r="C196" s="2"/>
      <c r="D196" s="2"/>
      <c r="E196" s="5" t="s">
        <v>617</v>
      </c>
      <c r="F196" s="39">
        <f>F199+F211+F197+F209+F214</f>
        <v>1644400</v>
      </c>
      <c r="G196" s="39">
        <f t="shared" si="1"/>
        <v>755900</v>
      </c>
      <c r="H196" s="39">
        <f>H199+H211+H197+H209+H214</f>
        <v>2400300</v>
      </c>
    </row>
    <row r="197" spans="1:8" ht="16.5" customHeight="1" hidden="1">
      <c r="A197" s="3" t="s">
        <v>562</v>
      </c>
      <c r="B197" s="3" t="s">
        <v>616</v>
      </c>
      <c r="C197" s="3" t="s">
        <v>618</v>
      </c>
      <c r="D197" s="2"/>
      <c r="E197" s="5" t="s">
        <v>589</v>
      </c>
      <c r="F197" s="39">
        <f>F198</f>
        <v>0</v>
      </c>
      <c r="G197" s="39">
        <f t="shared" si="1"/>
        <v>0</v>
      </c>
      <c r="H197" s="39">
        <f>H198</f>
        <v>0</v>
      </c>
    </row>
    <row r="198" spans="1:8" ht="16.5" customHeight="1" hidden="1">
      <c r="A198" s="3" t="s">
        <v>562</v>
      </c>
      <c r="B198" s="3" t="s">
        <v>616</v>
      </c>
      <c r="C198" s="3" t="s">
        <v>618</v>
      </c>
      <c r="D198" s="3" t="s">
        <v>580</v>
      </c>
      <c r="E198" s="5" t="s">
        <v>506</v>
      </c>
      <c r="F198" s="40">
        <v>0</v>
      </c>
      <c r="G198" s="39">
        <f t="shared" si="1"/>
        <v>0</v>
      </c>
      <c r="H198" s="40">
        <v>0</v>
      </c>
    </row>
    <row r="199" spans="1:8" ht="16.5" customHeight="1">
      <c r="A199" s="3" t="s">
        <v>562</v>
      </c>
      <c r="B199" s="3" t="s">
        <v>616</v>
      </c>
      <c r="C199" s="3" t="s">
        <v>618</v>
      </c>
      <c r="D199" s="2"/>
      <c r="E199" s="5" t="s">
        <v>589</v>
      </c>
      <c r="F199" s="39">
        <f>F204+F200+F201+F203+F202+F205</f>
        <v>1491800</v>
      </c>
      <c r="G199" s="39">
        <f t="shared" si="1"/>
        <v>747100</v>
      </c>
      <c r="H199" s="39">
        <f>H204+H200+H201+H203+H202+H205</f>
        <v>2238900</v>
      </c>
    </row>
    <row r="200" spans="1:8" ht="16.5" customHeight="1">
      <c r="A200" s="3" t="s">
        <v>562</v>
      </c>
      <c r="B200" s="3" t="s">
        <v>616</v>
      </c>
      <c r="C200" s="3" t="s">
        <v>618</v>
      </c>
      <c r="D200" s="2">
        <v>121</v>
      </c>
      <c r="E200" s="11" t="s">
        <v>532</v>
      </c>
      <c r="F200" s="39">
        <v>1491800</v>
      </c>
      <c r="G200" s="39">
        <f t="shared" si="1"/>
        <v>410200</v>
      </c>
      <c r="H200" s="39">
        <f>1460800+441200</f>
        <v>1902000</v>
      </c>
    </row>
    <row r="201" spans="1:8" ht="16.5" customHeight="1">
      <c r="A201" s="3" t="s">
        <v>562</v>
      </c>
      <c r="B201" s="3" t="s">
        <v>616</v>
      </c>
      <c r="C201" s="3" t="s">
        <v>618</v>
      </c>
      <c r="D201" s="2">
        <v>122</v>
      </c>
      <c r="E201" s="11" t="s">
        <v>533</v>
      </c>
      <c r="F201" s="39">
        <v>0</v>
      </c>
      <c r="G201" s="39">
        <f t="shared" si="1"/>
        <v>10000</v>
      </c>
      <c r="H201" s="39">
        <v>10000</v>
      </c>
    </row>
    <row r="202" spans="1:8" ht="22.5" customHeight="1">
      <c r="A202" s="3" t="s">
        <v>562</v>
      </c>
      <c r="B202" s="3" t="s">
        <v>616</v>
      </c>
      <c r="C202" s="3" t="s">
        <v>618</v>
      </c>
      <c r="D202" s="3" t="s">
        <v>524</v>
      </c>
      <c r="E202" s="68" t="s">
        <v>534</v>
      </c>
      <c r="F202" s="39">
        <v>0</v>
      </c>
      <c r="G202" s="39">
        <f t="shared" si="1"/>
        <v>9000</v>
      </c>
      <c r="H202" s="39">
        <v>9000</v>
      </c>
    </row>
    <row r="203" spans="1:8" ht="16.5" customHeight="1">
      <c r="A203" s="3" t="s">
        <v>562</v>
      </c>
      <c r="B203" s="3" t="s">
        <v>616</v>
      </c>
      <c r="C203" s="3" t="s">
        <v>618</v>
      </c>
      <c r="D203" s="2">
        <v>244</v>
      </c>
      <c r="E203" s="11" t="s">
        <v>535</v>
      </c>
      <c r="F203" s="39">
        <v>0</v>
      </c>
      <c r="G203" s="39">
        <f t="shared" si="1"/>
        <v>309500</v>
      </c>
      <c r="H203" s="39">
        <f>70000+9500+500+53000+6500+170000</f>
        <v>309500</v>
      </c>
    </row>
    <row r="204" spans="1:8" ht="16.5" customHeight="1">
      <c r="A204" s="3" t="s">
        <v>562</v>
      </c>
      <c r="B204" s="3" t="s">
        <v>616</v>
      </c>
      <c r="C204" s="3" t="s">
        <v>618</v>
      </c>
      <c r="D204" s="3" t="s">
        <v>367</v>
      </c>
      <c r="E204" s="11" t="s">
        <v>443</v>
      </c>
      <c r="F204" s="40">
        <v>0</v>
      </c>
      <c r="G204" s="39">
        <f t="shared" si="1"/>
        <v>6800</v>
      </c>
      <c r="H204" s="40">
        <v>6800</v>
      </c>
    </row>
    <row r="205" spans="1:8" ht="16.5" customHeight="1">
      <c r="A205" s="3" t="s">
        <v>562</v>
      </c>
      <c r="B205" s="3" t="s">
        <v>616</v>
      </c>
      <c r="C205" s="3" t="s">
        <v>618</v>
      </c>
      <c r="D205" s="3" t="s">
        <v>273</v>
      </c>
      <c r="E205" s="5" t="s">
        <v>274</v>
      </c>
      <c r="F205" s="40">
        <v>0</v>
      </c>
      <c r="G205" s="39">
        <f t="shared" si="1"/>
        <v>1600</v>
      </c>
      <c r="H205" s="40">
        <v>1600</v>
      </c>
    </row>
    <row r="206" spans="1:8" ht="21.75" customHeight="1" hidden="1">
      <c r="A206" s="3" t="s">
        <v>562</v>
      </c>
      <c r="B206" s="3" t="s">
        <v>619</v>
      </c>
      <c r="C206" s="2"/>
      <c r="D206" s="2"/>
      <c r="E206" s="11" t="s">
        <v>620</v>
      </c>
      <c r="F206" s="39">
        <f aca="true" t="shared" si="2" ref="F206:H207">F207</f>
        <v>0</v>
      </c>
      <c r="G206" s="39">
        <f t="shared" si="1"/>
        <v>0</v>
      </c>
      <c r="H206" s="39">
        <f t="shared" si="2"/>
        <v>0</v>
      </c>
    </row>
    <row r="207" spans="1:8" ht="22.5" customHeight="1" hidden="1">
      <c r="A207" s="3" t="s">
        <v>562</v>
      </c>
      <c r="B207" s="3" t="s">
        <v>619</v>
      </c>
      <c r="C207" s="3" t="s">
        <v>621</v>
      </c>
      <c r="D207" s="2"/>
      <c r="E207" s="11" t="s">
        <v>622</v>
      </c>
      <c r="F207" s="39">
        <f t="shared" si="2"/>
        <v>0</v>
      </c>
      <c r="G207" s="39">
        <f t="shared" si="1"/>
        <v>0</v>
      </c>
      <c r="H207" s="39">
        <f t="shared" si="2"/>
        <v>0</v>
      </c>
    </row>
    <row r="208" spans="1:8" ht="16.5" customHeight="1" hidden="1">
      <c r="A208" s="3" t="s">
        <v>562</v>
      </c>
      <c r="B208" s="3" t="s">
        <v>619</v>
      </c>
      <c r="C208" s="3" t="s">
        <v>621</v>
      </c>
      <c r="D208" s="3" t="s">
        <v>568</v>
      </c>
      <c r="E208" s="11" t="s">
        <v>569</v>
      </c>
      <c r="F208" s="40">
        <v>0</v>
      </c>
      <c r="G208" s="39">
        <f t="shared" si="1"/>
        <v>0</v>
      </c>
      <c r="H208" s="40">
        <v>0</v>
      </c>
    </row>
    <row r="209" spans="1:8" ht="16.5" customHeight="1" hidden="1">
      <c r="A209" s="3" t="s">
        <v>562</v>
      </c>
      <c r="B209" s="3" t="s">
        <v>616</v>
      </c>
      <c r="C209" s="3" t="s">
        <v>104</v>
      </c>
      <c r="D209" s="3"/>
      <c r="E209" s="11" t="s">
        <v>106</v>
      </c>
      <c r="F209" s="40">
        <f>F210</f>
        <v>0</v>
      </c>
      <c r="G209" s="39">
        <f t="shared" si="1"/>
        <v>0</v>
      </c>
      <c r="H209" s="40">
        <f>H210</f>
        <v>0</v>
      </c>
    </row>
    <row r="210" spans="1:8" ht="16.5" customHeight="1" hidden="1">
      <c r="A210" s="3" t="s">
        <v>562</v>
      </c>
      <c r="B210" s="3" t="s">
        <v>616</v>
      </c>
      <c r="C210" s="3" t="s">
        <v>104</v>
      </c>
      <c r="D210" s="3" t="s">
        <v>580</v>
      </c>
      <c r="E210" s="11" t="s">
        <v>506</v>
      </c>
      <c r="F210" s="40">
        <v>0</v>
      </c>
      <c r="G210" s="39">
        <f t="shared" si="1"/>
        <v>0</v>
      </c>
      <c r="H210" s="40">
        <v>0</v>
      </c>
    </row>
    <row r="211" spans="1:8" ht="16.5" customHeight="1">
      <c r="A211" s="3" t="s">
        <v>562</v>
      </c>
      <c r="B211" s="3" t="s">
        <v>616</v>
      </c>
      <c r="C211" s="3" t="s">
        <v>104</v>
      </c>
      <c r="D211" s="3"/>
      <c r="E211" s="11" t="s">
        <v>106</v>
      </c>
      <c r="F211" s="40">
        <f>F213+F212</f>
        <v>152600</v>
      </c>
      <c r="G211" s="39">
        <f t="shared" si="1"/>
        <v>8800</v>
      </c>
      <c r="H211" s="40">
        <f>H213+H212</f>
        <v>161400</v>
      </c>
    </row>
    <row r="212" spans="1:8" ht="16.5" customHeight="1">
      <c r="A212" s="3" t="s">
        <v>562</v>
      </c>
      <c r="B212" s="3" t="s">
        <v>616</v>
      </c>
      <c r="C212" s="3" t="s">
        <v>104</v>
      </c>
      <c r="D212" s="3" t="s">
        <v>521</v>
      </c>
      <c r="E212" s="11" t="s">
        <v>532</v>
      </c>
      <c r="F212" s="40">
        <f>117200+35400</f>
        <v>152600</v>
      </c>
      <c r="G212" s="39">
        <f t="shared" si="1"/>
        <v>8800</v>
      </c>
      <c r="H212" s="40">
        <f>124000+37400</f>
        <v>161400</v>
      </c>
    </row>
    <row r="213" spans="1:8" ht="16.5" customHeight="1" hidden="1">
      <c r="A213" s="3" t="s">
        <v>562</v>
      </c>
      <c r="B213" s="3" t="s">
        <v>616</v>
      </c>
      <c r="C213" s="3" t="s">
        <v>104</v>
      </c>
      <c r="D213" s="3" t="s">
        <v>580</v>
      </c>
      <c r="E213" s="11" t="s">
        <v>581</v>
      </c>
      <c r="F213" s="40">
        <v>0</v>
      </c>
      <c r="G213" s="39">
        <f t="shared" si="1"/>
        <v>0</v>
      </c>
      <c r="H213" s="40">
        <v>0</v>
      </c>
    </row>
    <row r="214" spans="1:8" ht="46.5" customHeight="1" hidden="1">
      <c r="A214" s="3" t="s">
        <v>562</v>
      </c>
      <c r="B214" s="3" t="s">
        <v>616</v>
      </c>
      <c r="C214" s="3" t="s">
        <v>15</v>
      </c>
      <c r="D214" s="3"/>
      <c r="E214" s="5" t="s">
        <v>17</v>
      </c>
      <c r="F214" s="40">
        <f>F215</f>
        <v>0</v>
      </c>
      <c r="G214" s="39">
        <f t="shared" si="1"/>
        <v>0</v>
      </c>
      <c r="H214" s="40">
        <f>H215</f>
        <v>0</v>
      </c>
    </row>
    <row r="215" spans="1:8" ht="16.5" customHeight="1" hidden="1">
      <c r="A215" s="3" t="s">
        <v>562</v>
      </c>
      <c r="B215" s="3" t="s">
        <v>616</v>
      </c>
      <c r="C215" s="3" t="s">
        <v>15</v>
      </c>
      <c r="D215" s="3" t="s">
        <v>596</v>
      </c>
      <c r="E215" s="5" t="s">
        <v>597</v>
      </c>
      <c r="F215" s="40"/>
      <c r="G215" s="39">
        <f t="shared" si="1"/>
        <v>0</v>
      </c>
      <c r="H215" s="40"/>
    </row>
    <row r="216" spans="1:8" ht="16.5" customHeight="1" hidden="1">
      <c r="A216" s="3" t="s">
        <v>562</v>
      </c>
      <c r="B216" s="3" t="s">
        <v>410</v>
      </c>
      <c r="C216" s="3"/>
      <c r="D216" s="3"/>
      <c r="E216" s="5" t="s">
        <v>418</v>
      </c>
      <c r="F216" s="40">
        <f>F217</f>
        <v>0</v>
      </c>
      <c r="G216" s="39">
        <f t="shared" si="1"/>
        <v>0</v>
      </c>
      <c r="H216" s="40">
        <f>H217</f>
        <v>0</v>
      </c>
    </row>
    <row r="217" spans="1:8" ht="33" customHeight="1" hidden="1">
      <c r="A217" s="3" t="s">
        <v>562</v>
      </c>
      <c r="B217" s="3" t="s">
        <v>410</v>
      </c>
      <c r="C217" s="3" t="s">
        <v>411</v>
      </c>
      <c r="D217" s="3"/>
      <c r="E217" s="5" t="s">
        <v>419</v>
      </c>
      <c r="F217" s="40">
        <f>F218</f>
        <v>0</v>
      </c>
      <c r="G217" s="39">
        <f t="shared" si="1"/>
        <v>0</v>
      </c>
      <c r="H217" s="40">
        <f>H218</f>
        <v>0</v>
      </c>
    </row>
    <row r="218" spans="1:8" ht="26.25" customHeight="1" hidden="1">
      <c r="A218" s="3" t="s">
        <v>562</v>
      </c>
      <c r="B218" s="3" t="s">
        <v>410</v>
      </c>
      <c r="C218" s="3" t="s">
        <v>411</v>
      </c>
      <c r="D218" s="3" t="s">
        <v>524</v>
      </c>
      <c r="E218" s="68" t="s">
        <v>534</v>
      </c>
      <c r="F218" s="40">
        <v>0</v>
      </c>
      <c r="G218" s="39">
        <f t="shared" si="1"/>
        <v>0</v>
      </c>
      <c r="H218" s="40">
        <v>0</v>
      </c>
    </row>
    <row r="219" spans="1:8" ht="16.5" customHeight="1">
      <c r="A219" s="3" t="s">
        <v>562</v>
      </c>
      <c r="B219" s="3" t="s">
        <v>623</v>
      </c>
      <c r="C219" s="2"/>
      <c r="D219" s="2"/>
      <c r="E219" s="5" t="s">
        <v>624</v>
      </c>
      <c r="F219" s="39">
        <f>F223+F228+F239+F241+F243+F245+F232+F234+F236+F247+F220+F225+F230</f>
        <v>1800000</v>
      </c>
      <c r="G219" s="39">
        <f t="shared" si="1"/>
        <v>740000</v>
      </c>
      <c r="H219" s="39">
        <f>H223+H228+H239+H241+H243+H245+H232+H234+H236+H247+H220+H225+H230</f>
        <v>2540000</v>
      </c>
    </row>
    <row r="220" spans="1:8" ht="16.5" customHeight="1">
      <c r="A220" s="3" t="s">
        <v>562</v>
      </c>
      <c r="B220" s="3" t="s">
        <v>623</v>
      </c>
      <c r="C220" s="3" t="s">
        <v>625</v>
      </c>
      <c r="D220" s="2"/>
      <c r="E220" s="5" t="s">
        <v>626</v>
      </c>
      <c r="F220" s="39">
        <f>F221+F222</f>
        <v>500000</v>
      </c>
      <c r="G220" s="39">
        <f t="shared" si="1"/>
        <v>540000</v>
      </c>
      <c r="H220" s="39">
        <f>H221+H222</f>
        <v>1040000</v>
      </c>
    </row>
    <row r="221" spans="1:8" ht="16.5" customHeight="1" hidden="1">
      <c r="A221" s="3" t="s">
        <v>562</v>
      </c>
      <c r="B221" s="3" t="s">
        <v>623</v>
      </c>
      <c r="C221" s="3" t="s">
        <v>625</v>
      </c>
      <c r="D221" s="3" t="s">
        <v>596</v>
      </c>
      <c r="E221" s="5" t="s">
        <v>597</v>
      </c>
      <c r="F221" s="40">
        <v>0</v>
      </c>
      <c r="G221" s="39">
        <f t="shared" si="1"/>
        <v>0</v>
      </c>
      <c r="H221" s="40">
        <v>0</v>
      </c>
    </row>
    <row r="222" spans="1:8" ht="16.5" customHeight="1">
      <c r="A222" s="3" t="s">
        <v>562</v>
      </c>
      <c r="B222" s="3" t="s">
        <v>623</v>
      </c>
      <c r="C222" s="3" t="s">
        <v>625</v>
      </c>
      <c r="D222" s="3" t="s">
        <v>520</v>
      </c>
      <c r="E222" s="11" t="s">
        <v>535</v>
      </c>
      <c r="F222" s="40">
        <v>500000</v>
      </c>
      <c r="G222" s="39">
        <f t="shared" si="1"/>
        <v>540000</v>
      </c>
      <c r="H222" s="40">
        <f>1145000-25000-80000</f>
        <v>1040000</v>
      </c>
    </row>
    <row r="223" spans="1:8" ht="16.5" customHeight="1" hidden="1">
      <c r="A223" s="3" t="s">
        <v>562</v>
      </c>
      <c r="B223" s="3" t="s">
        <v>623</v>
      </c>
      <c r="C223" s="3" t="s">
        <v>625</v>
      </c>
      <c r="D223" s="2"/>
      <c r="E223" s="11" t="s">
        <v>626</v>
      </c>
      <c r="F223" s="39">
        <f>F224</f>
        <v>0</v>
      </c>
      <c r="G223" s="39">
        <f t="shared" si="1"/>
        <v>0</v>
      </c>
      <c r="H223" s="39">
        <f>H224</f>
        <v>0</v>
      </c>
    </row>
    <row r="224" spans="1:8" ht="16.5" customHeight="1" hidden="1">
      <c r="A224" s="3" t="s">
        <v>562</v>
      </c>
      <c r="B224" s="3" t="s">
        <v>623</v>
      </c>
      <c r="C224" s="3" t="s">
        <v>625</v>
      </c>
      <c r="D224" s="3" t="s">
        <v>568</v>
      </c>
      <c r="E224" s="11" t="s">
        <v>569</v>
      </c>
      <c r="F224" s="40">
        <v>0</v>
      </c>
      <c r="G224" s="39">
        <f t="shared" si="1"/>
        <v>0</v>
      </c>
      <c r="H224" s="40">
        <v>0</v>
      </c>
    </row>
    <row r="225" spans="1:8" ht="23.25" customHeight="1" hidden="1">
      <c r="A225" s="3" t="s">
        <v>562</v>
      </c>
      <c r="B225" s="3" t="s">
        <v>623</v>
      </c>
      <c r="C225" s="3" t="s">
        <v>627</v>
      </c>
      <c r="D225" s="2"/>
      <c r="E225" s="11" t="s">
        <v>234</v>
      </c>
      <c r="F225" s="41">
        <f>F226+F227</f>
        <v>0</v>
      </c>
      <c r="G225" s="39">
        <f t="shared" si="1"/>
        <v>0</v>
      </c>
      <c r="H225" s="41">
        <f>H226+H227</f>
        <v>0</v>
      </c>
    </row>
    <row r="226" spans="1:8" ht="16.5" customHeight="1" hidden="1">
      <c r="A226" s="3" t="s">
        <v>562</v>
      </c>
      <c r="B226" s="3" t="s">
        <v>623</v>
      </c>
      <c r="C226" s="3" t="s">
        <v>627</v>
      </c>
      <c r="D226" s="3" t="s">
        <v>596</v>
      </c>
      <c r="E226" s="11" t="s">
        <v>597</v>
      </c>
      <c r="F226" s="40">
        <v>0</v>
      </c>
      <c r="G226" s="39">
        <f t="shared" si="1"/>
        <v>0</v>
      </c>
      <c r="H226" s="40">
        <v>0</v>
      </c>
    </row>
    <row r="227" spans="1:8" ht="16.5" customHeight="1" hidden="1">
      <c r="A227" s="3" t="s">
        <v>562</v>
      </c>
      <c r="B227" s="3" t="s">
        <v>623</v>
      </c>
      <c r="C227" s="3" t="s">
        <v>627</v>
      </c>
      <c r="D227" s="3" t="s">
        <v>520</v>
      </c>
      <c r="E227" s="11" t="s">
        <v>535</v>
      </c>
      <c r="F227" s="40">
        <v>0</v>
      </c>
      <c r="G227" s="39">
        <f t="shared" si="1"/>
        <v>0</v>
      </c>
      <c r="H227" s="40">
        <v>0</v>
      </c>
    </row>
    <row r="228" spans="1:8" ht="22.5" customHeight="1" hidden="1">
      <c r="A228" s="3" t="s">
        <v>562</v>
      </c>
      <c r="B228" s="3" t="s">
        <v>623</v>
      </c>
      <c r="C228" s="3" t="s">
        <v>627</v>
      </c>
      <c r="D228" s="2"/>
      <c r="E228" s="11" t="s">
        <v>234</v>
      </c>
      <c r="F228" s="41">
        <f>F229</f>
        <v>0</v>
      </c>
      <c r="G228" s="39">
        <f t="shared" si="1"/>
        <v>0</v>
      </c>
      <c r="H228" s="41">
        <f>H229</f>
        <v>0</v>
      </c>
    </row>
    <row r="229" spans="1:8" ht="16.5" customHeight="1" hidden="1">
      <c r="A229" s="3" t="s">
        <v>562</v>
      </c>
      <c r="B229" s="3" t="s">
        <v>623</v>
      </c>
      <c r="C229" s="3" t="s">
        <v>627</v>
      </c>
      <c r="D229" s="3" t="s">
        <v>568</v>
      </c>
      <c r="E229" s="11" t="s">
        <v>569</v>
      </c>
      <c r="F229" s="40">
        <v>0</v>
      </c>
      <c r="G229" s="39">
        <f t="shared" si="1"/>
        <v>0</v>
      </c>
      <c r="H229" s="40">
        <v>0</v>
      </c>
    </row>
    <row r="230" spans="1:8" ht="16.5" customHeight="1" hidden="1">
      <c r="A230" s="3" t="s">
        <v>562</v>
      </c>
      <c r="B230" s="3" t="s">
        <v>623</v>
      </c>
      <c r="C230" s="3" t="s">
        <v>19</v>
      </c>
      <c r="D230" s="3"/>
      <c r="E230" s="44" t="s">
        <v>21</v>
      </c>
      <c r="F230" s="40">
        <f>F231</f>
        <v>0</v>
      </c>
      <c r="G230" s="39">
        <f t="shared" si="1"/>
        <v>0</v>
      </c>
      <c r="H230" s="40">
        <f>H231</f>
        <v>0</v>
      </c>
    </row>
    <row r="231" spans="1:8" ht="16.5" customHeight="1" hidden="1">
      <c r="A231" s="3" t="s">
        <v>562</v>
      </c>
      <c r="B231" s="3" t="s">
        <v>623</v>
      </c>
      <c r="C231" s="3" t="s">
        <v>19</v>
      </c>
      <c r="D231" s="3" t="s">
        <v>20</v>
      </c>
      <c r="E231" s="44" t="s">
        <v>22</v>
      </c>
      <c r="F231" s="40"/>
      <c r="G231" s="39">
        <f t="shared" si="1"/>
        <v>0</v>
      </c>
      <c r="H231" s="40"/>
    </row>
    <row r="232" spans="1:8" ht="33.75" customHeight="1" hidden="1">
      <c r="A232" s="3" t="s">
        <v>562</v>
      </c>
      <c r="B232" s="3" t="s">
        <v>623</v>
      </c>
      <c r="C232" s="3" t="s">
        <v>726</v>
      </c>
      <c r="D232" s="3"/>
      <c r="E232" s="44" t="s">
        <v>421</v>
      </c>
      <c r="F232" s="40">
        <f>F233</f>
        <v>0</v>
      </c>
      <c r="G232" s="39">
        <f t="shared" si="1"/>
        <v>0</v>
      </c>
      <c r="H232" s="40">
        <f>H233</f>
        <v>0</v>
      </c>
    </row>
    <row r="233" spans="1:8" ht="16.5" customHeight="1" hidden="1">
      <c r="A233" s="3" t="s">
        <v>562</v>
      </c>
      <c r="B233" s="3" t="s">
        <v>623</v>
      </c>
      <c r="C233" s="3" t="s">
        <v>726</v>
      </c>
      <c r="D233" s="3" t="s">
        <v>728</v>
      </c>
      <c r="E233" s="44" t="s">
        <v>729</v>
      </c>
      <c r="F233" s="40">
        <v>0</v>
      </c>
      <c r="G233" s="39">
        <f t="shared" si="1"/>
        <v>0</v>
      </c>
      <c r="H233" s="40">
        <v>0</v>
      </c>
    </row>
    <row r="234" spans="1:8" ht="46.5" customHeight="1" hidden="1">
      <c r="A234" s="3" t="s">
        <v>562</v>
      </c>
      <c r="B234" s="3" t="s">
        <v>623</v>
      </c>
      <c r="C234" s="3" t="s">
        <v>197</v>
      </c>
      <c r="D234" s="3"/>
      <c r="E234" s="44" t="s">
        <v>235</v>
      </c>
      <c r="F234" s="40">
        <f>F235</f>
        <v>0</v>
      </c>
      <c r="G234" s="39">
        <f t="shared" si="1"/>
        <v>0</v>
      </c>
      <c r="H234" s="40">
        <f>H235</f>
        <v>0</v>
      </c>
    </row>
    <row r="235" spans="1:8" ht="16.5" customHeight="1" hidden="1">
      <c r="A235" s="3" t="s">
        <v>562</v>
      </c>
      <c r="B235" s="3" t="s">
        <v>623</v>
      </c>
      <c r="C235" s="3" t="s">
        <v>197</v>
      </c>
      <c r="D235" s="3" t="s">
        <v>728</v>
      </c>
      <c r="E235" s="44" t="s">
        <v>729</v>
      </c>
      <c r="F235" s="40"/>
      <c r="G235" s="39">
        <f t="shared" si="1"/>
        <v>0</v>
      </c>
      <c r="H235" s="40"/>
    </row>
    <row r="236" spans="1:8" ht="36.75" customHeight="1">
      <c r="A236" s="3" t="s">
        <v>562</v>
      </c>
      <c r="B236" s="3" t="s">
        <v>623</v>
      </c>
      <c r="C236" s="3" t="s">
        <v>198</v>
      </c>
      <c r="D236" s="3"/>
      <c r="E236" s="44" t="s">
        <v>236</v>
      </c>
      <c r="F236" s="40">
        <f>F237+F238</f>
        <v>1000000</v>
      </c>
      <c r="G236" s="39">
        <f t="shared" si="1"/>
        <v>0</v>
      </c>
      <c r="H236" s="40">
        <f>H237+H238</f>
        <v>1000000</v>
      </c>
    </row>
    <row r="237" spans="1:8" ht="16.5" customHeight="1" hidden="1">
      <c r="A237" s="3" t="s">
        <v>562</v>
      </c>
      <c r="B237" s="3" t="s">
        <v>623</v>
      </c>
      <c r="C237" s="3" t="s">
        <v>198</v>
      </c>
      <c r="D237" s="3" t="s">
        <v>728</v>
      </c>
      <c r="E237" s="44" t="s">
        <v>729</v>
      </c>
      <c r="F237" s="40">
        <v>0</v>
      </c>
      <c r="G237" s="39">
        <f t="shared" si="1"/>
        <v>0</v>
      </c>
      <c r="H237" s="40">
        <v>0</v>
      </c>
    </row>
    <row r="238" spans="1:8" ht="26.25" customHeight="1">
      <c r="A238" s="3" t="s">
        <v>562</v>
      </c>
      <c r="B238" s="3" t="s">
        <v>623</v>
      </c>
      <c r="C238" s="3" t="s">
        <v>198</v>
      </c>
      <c r="D238" s="3" t="s">
        <v>271</v>
      </c>
      <c r="E238" s="44" t="s">
        <v>275</v>
      </c>
      <c r="F238" s="40">
        <v>1000000</v>
      </c>
      <c r="G238" s="39">
        <f t="shared" si="1"/>
        <v>0</v>
      </c>
      <c r="H238" s="40">
        <v>1000000</v>
      </c>
    </row>
    <row r="239" spans="1:8" ht="24.75" customHeight="1" hidden="1">
      <c r="A239" s="3" t="s">
        <v>562</v>
      </c>
      <c r="B239" s="3" t="s">
        <v>623</v>
      </c>
      <c r="C239" s="3" t="s">
        <v>339</v>
      </c>
      <c r="D239" s="3"/>
      <c r="E239" s="44" t="s">
        <v>361</v>
      </c>
      <c r="F239" s="40">
        <f>F240</f>
        <v>0</v>
      </c>
      <c r="G239" s="39">
        <f t="shared" si="1"/>
        <v>0</v>
      </c>
      <c r="H239" s="40">
        <f>H240</f>
        <v>0</v>
      </c>
    </row>
    <row r="240" spans="1:8" ht="23.25" customHeight="1" hidden="1">
      <c r="A240" s="3" t="s">
        <v>562</v>
      </c>
      <c r="B240" s="3" t="s">
        <v>623</v>
      </c>
      <c r="C240" s="3" t="s">
        <v>339</v>
      </c>
      <c r="D240" s="3" t="s">
        <v>271</v>
      </c>
      <c r="E240" s="44" t="s">
        <v>275</v>
      </c>
      <c r="F240" s="40">
        <v>0</v>
      </c>
      <c r="G240" s="39">
        <f t="shared" si="1"/>
        <v>0</v>
      </c>
      <c r="H240" s="40"/>
    </row>
    <row r="241" spans="1:8" ht="46.5" customHeight="1" hidden="1">
      <c r="A241" s="3" t="s">
        <v>562</v>
      </c>
      <c r="B241" s="3" t="s">
        <v>623</v>
      </c>
      <c r="C241" s="3" t="s">
        <v>197</v>
      </c>
      <c r="D241" s="3"/>
      <c r="E241" s="11" t="s">
        <v>235</v>
      </c>
      <c r="F241" s="40">
        <f>F242</f>
        <v>0</v>
      </c>
      <c r="G241" s="39">
        <f t="shared" si="1"/>
        <v>0</v>
      </c>
      <c r="H241" s="40">
        <f>H242</f>
        <v>0</v>
      </c>
    </row>
    <row r="242" spans="1:8" ht="16.5" customHeight="1" hidden="1">
      <c r="A242" s="3" t="s">
        <v>562</v>
      </c>
      <c r="B242" s="3" t="s">
        <v>623</v>
      </c>
      <c r="C242" s="3" t="s">
        <v>197</v>
      </c>
      <c r="D242" s="3" t="s">
        <v>728</v>
      </c>
      <c r="E242" s="44" t="s">
        <v>729</v>
      </c>
      <c r="F242" s="40"/>
      <c r="G242" s="39">
        <f t="shared" si="1"/>
        <v>0</v>
      </c>
      <c r="H242" s="40"/>
    </row>
    <row r="243" spans="1:8" ht="31.5" hidden="1">
      <c r="A243" s="3" t="s">
        <v>562</v>
      </c>
      <c r="B243" s="3" t="s">
        <v>623</v>
      </c>
      <c r="C243" s="3" t="s">
        <v>198</v>
      </c>
      <c r="D243" s="3"/>
      <c r="E243" s="11" t="s">
        <v>236</v>
      </c>
      <c r="F243" s="40">
        <f>F244</f>
        <v>0</v>
      </c>
      <c r="G243" s="39">
        <f t="shared" si="1"/>
        <v>0</v>
      </c>
      <c r="H243" s="40">
        <f>H244</f>
        <v>0</v>
      </c>
    </row>
    <row r="244" spans="1:8" ht="16.5" customHeight="1" hidden="1">
      <c r="A244" s="3" t="s">
        <v>562</v>
      </c>
      <c r="B244" s="3" t="s">
        <v>623</v>
      </c>
      <c r="C244" s="3" t="s">
        <v>198</v>
      </c>
      <c r="D244" s="3" t="s">
        <v>728</v>
      </c>
      <c r="E244" s="44" t="s">
        <v>729</v>
      </c>
      <c r="F244" s="40"/>
      <c r="G244" s="39">
        <f t="shared" si="1"/>
        <v>0</v>
      </c>
      <c r="H244" s="40"/>
    </row>
    <row r="245" spans="1:8" ht="24" customHeight="1" hidden="1">
      <c r="A245" s="3" t="s">
        <v>562</v>
      </c>
      <c r="B245" s="3" t="s">
        <v>623</v>
      </c>
      <c r="C245" s="3" t="s">
        <v>311</v>
      </c>
      <c r="D245" s="3"/>
      <c r="E245" s="44" t="s">
        <v>324</v>
      </c>
      <c r="F245" s="40">
        <f>F246</f>
        <v>0</v>
      </c>
      <c r="G245" s="39">
        <f t="shared" si="1"/>
        <v>0</v>
      </c>
      <c r="H245" s="40">
        <f>H246</f>
        <v>0</v>
      </c>
    </row>
    <row r="246" spans="1:8" ht="16.5" customHeight="1" hidden="1">
      <c r="A246" s="3" t="s">
        <v>562</v>
      </c>
      <c r="B246" s="3" t="s">
        <v>623</v>
      </c>
      <c r="C246" s="3" t="s">
        <v>311</v>
      </c>
      <c r="D246" s="3" t="s">
        <v>596</v>
      </c>
      <c r="E246" s="11" t="s">
        <v>597</v>
      </c>
      <c r="F246" s="40"/>
      <c r="G246" s="39">
        <f aca="true" t="shared" si="3" ref="G246:G314">H246-F246</f>
        <v>0</v>
      </c>
      <c r="H246" s="40"/>
    </row>
    <row r="247" spans="1:8" ht="29.25" customHeight="1">
      <c r="A247" s="3" t="s">
        <v>562</v>
      </c>
      <c r="B247" s="3" t="s">
        <v>623</v>
      </c>
      <c r="C247" s="3" t="s">
        <v>407</v>
      </c>
      <c r="D247" s="3"/>
      <c r="E247" s="59" t="s">
        <v>461</v>
      </c>
      <c r="F247" s="40">
        <f>F248+F249+F250+F251</f>
        <v>300000</v>
      </c>
      <c r="G247" s="39">
        <f t="shared" si="3"/>
        <v>200000</v>
      </c>
      <c r="H247" s="40">
        <f>H248+H249+H250+H251</f>
        <v>500000</v>
      </c>
    </row>
    <row r="248" spans="1:8" ht="16.5" customHeight="1" hidden="1">
      <c r="A248" s="3" t="s">
        <v>562</v>
      </c>
      <c r="B248" s="3" t="s">
        <v>623</v>
      </c>
      <c r="C248" s="3" t="s">
        <v>407</v>
      </c>
      <c r="D248" s="3" t="s">
        <v>728</v>
      </c>
      <c r="E248" s="44" t="s">
        <v>729</v>
      </c>
      <c r="F248" s="40"/>
      <c r="G248" s="39">
        <f t="shared" si="3"/>
        <v>0</v>
      </c>
      <c r="H248" s="40"/>
    </row>
    <row r="249" spans="1:8" ht="16.5" customHeight="1" hidden="1">
      <c r="A249" s="3" t="s">
        <v>562</v>
      </c>
      <c r="B249" s="3" t="s">
        <v>623</v>
      </c>
      <c r="C249" s="3" t="s">
        <v>407</v>
      </c>
      <c r="D249" s="3" t="s">
        <v>596</v>
      </c>
      <c r="E249" s="11" t="s">
        <v>597</v>
      </c>
      <c r="F249" s="40">
        <v>0</v>
      </c>
      <c r="G249" s="39">
        <f t="shared" si="3"/>
        <v>0</v>
      </c>
      <c r="H249" s="40">
        <v>0</v>
      </c>
    </row>
    <row r="250" spans="1:8" ht="16.5" customHeight="1">
      <c r="A250" s="3" t="s">
        <v>562</v>
      </c>
      <c r="B250" s="3" t="s">
        <v>623</v>
      </c>
      <c r="C250" s="3" t="s">
        <v>407</v>
      </c>
      <c r="D250" s="3" t="s">
        <v>520</v>
      </c>
      <c r="E250" s="44" t="s">
        <v>535</v>
      </c>
      <c r="F250" s="40">
        <v>0</v>
      </c>
      <c r="G250" s="39">
        <f t="shared" si="3"/>
        <v>50000</v>
      </c>
      <c r="H250" s="40">
        <v>50000</v>
      </c>
    </row>
    <row r="251" spans="1:8" ht="24" customHeight="1">
      <c r="A251" s="3" t="s">
        <v>562</v>
      </c>
      <c r="B251" s="3" t="s">
        <v>623</v>
      </c>
      <c r="C251" s="3" t="s">
        <v>407</v>
      </c>
      <c r="D251" s="3" t="s">
        <v>271</v>
      </c>
      <c r="E251" s="44" t="s">
        <v>275</v>
      </c>
      <c r="F251" s="40">
        <v>300000</v>
      </c>
      <c r="G251" s="39">
        <f t="shared" si="3"/>
        <v>150000</v>
      </c>
      <c r="H251" s="40">
        <v>450000</v>
      </c>
    </row>
    <row r="252" spans="1:8" ht="16.5" customHeight="1">
      <c r="A252" s="3" t="s">
        <v>562</v>
      </c>
      <c r="B252" s="3" t="s">
        <v>109</v>
      </c>
      <c r="C252" s="3"/>
      <c r="D252" s="3"/>
      <c r="E252" s="31" t="s">
        <v>110</v>
      </c>
      <c r="F252" s="40">
        <f>F267+F261+F263+F271+F253+F255+F257+F259+F265+F269</f>
        <v>0</v>
      </c>
      <c r="G252" s="39">
        <f t="shared" si="3"/>
        <v>170000</v>
      </c>
      <c r="H252" s="40">
        <f>H267+H261+H263+H271+H253+H255+H257+H259+H265+H269</f>
        <v>170000</v>
      </c>
    </row>
    <row r="253" spans="1:8" ht="36" customHeight="1" hidden="1">
      <c r="A253" s="3" t="s">
        <v>562</v>
      </c>
      <c r="B253" s="3" t="s">
        <v>109</v>
      </c>
      <c r="C253" s="3" t="s">
        <v>340</v>
      </c>
      <c r="D253" s="3"/>
      <c r="E253" s="31" t="s">
        <v>362</v>
      </c>
      <c r="F253" s="40">
        <f>F254</f>
        <v>0</v>
      </c>
      <c r="G253" s="39">
        <f t="shared" si="3"/>
        <v>0</v>
      </c>
      <c r="H253" s="40">
        <f>H254</f>
        <v>0</v>
      </c>
    </row>
    <row r="254" spans="1:8" ht="16.5" customHeight="1" hidden="1">
      <c r="A254" s="3" t="s">
        <v>562</v>
      </c>
      <c r="B254" s="3" t="s">
        <v>109</v>
      </c>
      <c r="C254" s="3" t="s">
        <v>340</v>
      </c>
      <c r="D254" s="3" t="s">
        <v>728</v>
      </c>
      <c r="E254" s="31" t="s">
        <v>729</v>
      </c>
      <c r="F254" s="40"/>
      <c r="G254" s="39">
        <f t="shared" si="3"/>
        <v>0</v>
      </c>
      <c r="H254" s="40"/>
    </row>
    <row r="255" spans="1:8" ht="33" customHeight="1" hidden="1">
      <c r="A255" s="3" t="s">
        <v>562</v>
      </c>
      <c r="B255" s="3" t="s">
        <v>109</v>
      </c>
      <c r="C255" s="3" t="s">
        <v>341</v>
      </c>
      <c r="D255" s="3"/>
      <c r="E255" s="31" t="s">
        <v>362</v>
      </c>
      <c r="F255" s="40">
        <f>F256</f>
        <v>0</v>
      </c>
      <c r="G255" s="39">
        <f t="shared" si="3"/>
        <v>0</v>
      </c>
      <c r="H255" s="40">
        <f>H256</f>
        <v>0</v>
      </c>
    </row>
    <row r="256" spans="1:8" ht="16.5" customHeight="1" hidden="1">
      <c r="A256" s="3" t="s">
        <v>562</v>
      </c>
      <c r="B256" s="3" t="s">
        <v>109</v>
      </c>
      <c r="C256" s="3" t="s">
        <v>341</v>
      </c>
      <c r="D256" s="3" t="s">
        <v>580</v>
      </c>
      <c r="E256" s="31" t="s">
        <v>581</v>
      </c>
      <c r="F256" s="40"/>
      <c r="G256" s="39">
        <f t="shared" si="3"/>
        <v>0</v>
      </c>
      <c r="H256" s="40"/>
    </row>
    <row r="257" spans="1:8" ht="33.75" customHeight="1" hidden="1">
      <c r="A257" s="3" t="s">
        <v>562</v>
      </c>
      <c r="B257" s="3" t="s">
        <v>109</v>
      </c>
      <c r="C257" s="3" t="s">
        <v>342</v>
      </c>
      <c r="D257" s="3"/>
      <c r="E257" s="31" t="s">
        <v>363</v>
      </c>
      <c r="F257" s="40">
        <f>F258</f>
        <v>0</v>
      </c>
      <c r="G257" s="39">
        <f t="shared" si="3"/>
        <v>0</v>
      </c>
      <c r="H257" s="40">
        <f>H258</f>
        <v>0</v>
      </c>
    </row>
    <row r="258" spans="1:8" ht="16.5" customHeight="1" hidden="1">
      <c r="A258" s="3" t="s">
        <v>562</v>
      </c>
      <c r="B258" s="3" t="s">
        <v>109</v>
      </c>
      <c r="C258" s="3" t="s">
        <v>342</v>
      </c>
      <c r="D258" s="3" t="s">
        <v>728</v>
      </c>
      <c r="E258" s="31" t="s">
        <v>729</v>
      </c>
      <c r="F258" s="40"/>
      <c r="G258" s="39">
        <f t="shared" si="3"/>
        <v>0</v>
      </c>
      <c r="H258" s="40"/>
    </row>
    <row r="259" spans="1:8" ht="42" hidden="1">
      <c r="A259" s="3" t="s">
        <v>562</v>
      </c>
      <c r="B259" s="3" t="s">
        <v>109</v>
      </c>
      <c r="C259" s="3" t="s">
        <v>343</v>
      </c>
      <c r="D259" s="3"/>
      <c r="E259" s="31" t="s">
        <v>364</v>
      </c>
      <c r="F259" s="40">
        <f>F260</f>
        <v>0</v>
      </c>
      <c r="G259" s="39">
        <f t="shared" si="3"/>
        <v>0</v>
      </c>
      <c r="H259" s="40">
        <f>H260</f>
        <v>0</v>
      </c>
    </row>
    <row r="260" spans="1:8" ht="16.5" customHeight="1" hidden="1">
      <c r="A260" s="3" t="s">
        <v>562</v>
      </c>
      <c r="B260" s="3" t="s">
        <v>109</v>
      </c>
      <c r="C260" s="3" t="s">
        <v>343</v>
      </c>
      <c r="D260" s="3" t="s">
        <v>580</v>
      </c>
      <c r="E260" s="31" t="s">
        <v>581</v>
      </c>
      <c r="F260" s="40"/>
      <c r="G260" s="39">
        <f t="shared" si="3"/>
        <v>0</v>
      </c>
      <c r="H260" s="40"/>
    </row>
    <row r="261" spans="1:8" ht="21" hidden="1">
      <c r="A261" s="3" t="s">
        <v>562</v>
      </c>
      <c r="B261" s="3" t="s">
        <v>109</v>
      </c>
      <c r="C261" s="3" t="s">
        <v>199</v>
      </c>
      <c r="D261" s="3"/>
      <c r="E261" s="5" t="s">
        <v>237</v>
      </c>
      <c r="F261" s="40">
        <f>F262</f>
        <v>0</v>
      </c>
      <c r="G261" s="39">
        <f t="shared" si="3"/>
        <v>0</v>
      </c>
      <c r="H261" s="40">
        <f>H262</f>
        <v>0</v>
      </c>
    </row>
    <row r="262" spans="1:8" ht="16.5" customHeight="1" hidden="1">
      <c r="A262" s="3" t="s">
        <v>562</v>
      </c>
      <c r="B262" s="3" t="s">
        <v>109</v>
      </c>
      <c r="C262" s="3" t="s">
        <v>199</v>
      </c>
      <c r="D262" s="3" t="s">
        <v>728</v>
      </c>
      <c r="E262" s="31" t="s">
        <v>729</v>
      </c>
      <c r="F262" s="40"/>
      <c r="G262" s="39">
        <f t="shared" si="3"/>
        <v>0</v>
      </c>
      <c r="H262" s="40"/>
    </row>
    <row r="263" spans="1:8" ht="21">
      <c r="A263" s="3" t="s">
        <v>562</v>
      </c>
      <c r="B263" s="3" t="s">
        <v>109</v>
      </c>
      <c r="C263" s="3" t="s">
        <v>200</v>
      </c>
      <c r="D263" s="3"/>
      <c r="E263" s="5" t="s">
        <v>238</v>
      </c>
      <c r="F263" s="40">
        <f>F264</f>
        <v>0</v>
      </c>
      <c r="G263" s="39">
        <f t="shared" si="3"/>
        <v>170000</v>
      </c>
      <c r="H263" s="40">
        <f>H264</f>
        <v>170000</v>
      </c>
    </row>
    <row r="264" spans="1:8" ht="33.75" customHeight="1">
      <c r="A264" s="3" t="s">
        <v>562</v>
      </c>
      <c r="B264" s="3" t="s">
        <v>109</v>
      </c>
      <c r="C264" s="3" t="s">
        <v>200</v>
      </c>
      <c r="D264" s="3" t="s">
        <v>779</v>
      </c>
      <c r="E264" s="5" t="s">
        <v>780</v>
      </c>
      <c r="F264" s="40">
        <v>0</v>
      </c>
      <c r="G264" s="39">
        <f t="shared" si="3"/>
        <v>170000</v>
      </c>
      <c r="H264" s="40">
        <v>170000</v>
      </c>
    </row>
    <row r="265" spans="1:8" ht="42" hidden="1">
      <c r="A265" s="3" t="s">
        <v>562</v>
      </c>
      <c r="B265" s="3" t="s">
        <v>109</v>
      </c>
      <c r="C265" s="3" t="s">
        <v>344</v>
      </c>
      <c r="D265" s="3"/>
      <c r="E265" s="31" t="s">
        <v>387</v>
      </c>
      <c r="F265" s="40">
        <f>F266</f>
        <v>0</v>
      </c>
      <c r="G265" s="39">
        <f t="shared" si="3"/>
        <v>0</v>
      </c>
      <c r="H265" s="40">
        <f>H266</f>
        <v>0</v>
      </c>
    </row>
    <row r="266" spans="1:8" ht="16.5" customHeight="1" hidden="1">
      <c r="A266" s="3" t="s">
        <v>562</v>
      </c>
      <c r="B266" s="3" t="s">
        <v>109</v>
      </c>
      <c r="C266" s="3" t="s">
        <v>344</v>
      </c>
      <c r="D266" s="3" t="s">
        <v>580</v>
      </c>
      <c r="E266" s="31" t="s">
        <v>581</v>
      </c>
      <c r="F266" s="40"/>
      <c r="G266" s="39">
        <f t="shared" si="3"/>
        <v>0</v>
      </c>
      <c r="H266" s="40"/>
    </row>
    <row r="267" spans="1:8" ht="12.75" hidden="1">
      <c r="A267" s="3" t="s">
        <v>562</v>
      </c>
      <c r="B267" s="3" t="s">
        <v>109</v>
      </c>
      <c r="C267" s="3" t="s">
        <v>345</v>
      </c>
      <c r="D267" s="3"/>
      <c r="E267" s="31" t="s">
        <v>388</v>
      </c>
      <c r="F267" s="40">
        <f>F268</f>
        <v>0</v>
      </c>
      <c r="G267" s="39">
        <f t="shared" si="3"/>
        <v>0</v>
      </c>
      <c r="H267" s="40">
        <f>H268</f>
        <v>0</v>
      </c>
    </row>
    <row r="268" spans="1:8" ht="16.5" customHeight="1" hidden="1">
      <c r="A268" s="3" t="s">
        <v>562</v>
      </c>
      <c r="B268" s="3" t="s">
        <v>109</v>
      </c>
      <c r="C268" s="3" t="s">
        <v>345</v>
      </c>
      <c r="D268" s="3" t="s">
        <v>630</v>
      </c>
      <c r="E268" s="31" t="s">
        <v>631</v>
      </c>
      <c r="F268" s="40"/>
      <c r="G268" s="39">
        <f t="shared" si="3"/>
        <v>0</v>
      </c>
      <c r="H268" s="40"/>
    </row>
    <row r="269" spans="1:8" ht="46.5" customHeight="1" hidden="1">
      <c r="A269" s="3" t="s">
        <v>562</v>
      </c>
      <c r="B269" s="3" t="s">
        <v>109</v>
      </c>
      <c r="C269" s="3" t="s">
        <v>425</v>
      </c>
      <c r="D269" s="3"/>
      <c r="E269" s="31" t="s">
        <v>629</v>
      </c>
      <c r="F269" s="40">
        <f>F270</f>
        <v>0</v>
      </c>
      <c r="G269" s="39">
        <f t="shared" si="3"/>
        <v>0</v>
      </c>
      <c r="H269" s="40">
        <f>H270</f>
        <v>0</v>
      </c>
    </row>
    <row r="270" spans="1:8" ht="16.5" customHeight="1" hidden="1">
      <c r="A270" s="3" t="s">
        <v>562</v>
      </c>
      <c r="B270" s="3" t="s">
        <v>109</v>
      </c>
      <c r="C270" s="3" t="s">
        <v>425</v>
      </c>
      <c r="D270" s="3" t="s">
        <v>630</v>
      </c>
      <c r="E270" s="31" t="s">
        <v>631</v>
      </c>
      <c r="F270" s="40">
        <v>0</v>
      </c>
      <c r="G270" s="39">
        <f t="shared" si="3"/>
        <v>0</v>
      </c>
      <c r="H270" s="40">
        <v>0</v>
      </c>
    </row>
    <row r="271" spans="1:8" ht="41.25" customHeight="1" hidden="1">
      <c r="A271" s="3" t="s">
        <v>562</v>
      </c>
      <c r="B271" s="3" t="s">
        <v>109</v>
      </c>
      <c r="C271" s="3" t="s">
        <v>628</v>
      </c>
      <c r="D271" s="3"/>
      <c r="E271" s="31" t="s">
        <v>629</v>
      </c>
      <c r="F271" s="40">
        <f>F272</f>
        <v>0</v>
      </c>
      <c r="G271" s="39">
        <f t="shared" si="3"/>
        <v>0</v>
      </c>
      <c r="H271" s="40">
        <f>H272</f>
        <v>0</v>
      </c>
    </row>
    <row r="272" spans="1:8" ht="14.25" customHeight="1" hidden="1">
      <c r="A272" s="3" t="s">
        <v>562</v>
      </c>
      <c r="B272" s="3" t="s">
        <v>109</v>
      </c>
      <c r="C272" s="3" t="s">
        <v>628</v>
      </c>
      <c r="D272" s="3" t="s">
        <v>630</v>
      </c>
      <c r="E272" s="31" t="s">
        <v>631</v>
      </c>
      <c r="F272" s="40">
        <v>0</v>
      </c>
      <c r="G272" s="39">
        <f t="shared" si="3"/>
        <v>0</v>
      </c>
      <c r="H272" s="40">
        <v>0</v>
      </c>
    </row>
    <row r="273" spans="1:8" ht="14.25" customHeight="1">
      <c r="A273" s="3" t="s">
        <v>562</v>
      </c>
      <c r="B273" s="3" t="s">
        <v>730</v>
      </c>
      <c r="C273" s="3"/>
      <c r="D273" s="3"/>
      <c r="E273" s="11" t="s">
        <v>731</v>
      </c>
      <c r="F273" s="40">
        <f>F276</f>
        <v>1000000</v>
      </c>
      <c r="G273" s="39">
        <f t="shared" si="3"/>
        <v>1000000</v>
      </c>
      <c r="H273" s="40">
        <f>H276+H274</f>
        <v>2000000</v>
      </c>
    </row>
    <row r="274" spans="1:8" ht="24" customHeight="1">
      <c r="A274" s="3" t="s">
        <v>562</v>
      </c>
      <c r="B274" s="3" t="s">
        <v>730</v>
      </c>
      <c r="C274" s="3" t="s">
        <v>822</v>
      </c>
      <c r="D274" s="3"/>
      <c r="E274" s="44" t="s">
        <v>823</v>
      </c>
      <c r="F274" s="40"/>
      <c r="G274" s="39">
        <f t="shared" si="3"/>
        <v>1000000</v>
      </c>
      <c r="H274" s="40">
        <f>H275</f>
        <v>1000000</v>
      </c>
    </row>
    <row r="275" spans="1:8" ht="36" customHeight="1">
      <c r="A275" s="3" t="s">
        <v>562</v>
      </c>
      <c r="B275" s="3" t="s">
        <v>730</v>
      </c>
      <c r="C275" s="3" t="s">
        <v>822</v>
      </c>
      <c r="D275" s="3" t="s">
        <v>779</v>
      </c>
      <c r="E275" s="5" t="s">
        <v>780</v>
      </c>
      <c r="F275" s="40"/>
      <c r="G275" s="39">
        <f t="shared" si="3"/>
        <v>1000000</v>
      </c>
      <c r="H275" s="40">
        <v>1000000</v>
      </c>
    </row>
    <row r="276" spans="1:8" ht="26.25" customHeight="1">
      <c r="A276" s="3" t="s">
        <v>562</v>
      </c>
      <c r="B276" s="3" t="s">
        <v>730</v>
      </c>
      <c r="C276" s="3" t="s">
        <v>437</v>
      </c>
      <c r="D276" s="3"/>
      <c r="E276" s="31" t="s">
        <v>438</v>
      </c>
      <c r="F276" s="40">
        <f>F278</f>
        <v>1000000</v>
      </c>
      <c r="G276" s="39">
        <f t="shared" si="3"/>
        <v>0</v>
      </c>
      <c r="H276" s="40">
        <f>H278+H277</f>
        <v>1000000</v>
      </c>
    </row>
    <row r="277" spans="1:8" ht="36.75" customHeight="1">
      <c r="A277" s="3" t="s">
        <v>562</v>
      </c>
      <c r="B277" s="3" t="s">
        <v>730</v>
      </c>
      <c r="C277" s="3" t="s">
        <v>437</v>
      </c>
      <c r="D277" s="3" t="s">
        <v>779</v>
      </c>
      <c r="E277" s="5" t="s">
        <v>780</v>
      </c>
      <c r="F277" s="40"/>
      <c r="G277" s="39">
        <f t="shared" si="3"/>
        <v>1000000</v>
      </c>
      <c r="H277" s="40">
        <v>1000000</v>
      </c>
    </row>
    <row r="278" spans="1:8" ht="34.5" customHeight="1">
      <c r="A278" s="3" t="s">
        <v>562</v>
      </c>
      <c r="B278" s="3" t="s">
        <v>730</v>
      </c>
      <c r="C278" s="3" t="s">
        <v>437</v>
      </c>
      <c r="D278" s="3" t="s">
        <v>272</v>
      </c>
      <c r="E278" s="44" t="s">
        <v>276</v>
      </c>
      <c r="F278" s="40">
        <v>1000000</v>
      </c>
      <c r="G278" s="39">
        <f t="shared" si="3"/>
        <v>-1000000</v>
      </c>
      <c r="H278" s="40">
        <v>0</v>
      </c>
    </row>
    <row r="279" spans="1:8" ht="16.5" customHeight="1">
      <c r="A279" s="3" t="s">
        <v>562</v>
      </c>
      <c r="B279" s="3" t="s">
        <v>632</v>
      </c>
      <c r="C279" s="2"/>
      <c r="D279" s="2"/>
      <c r="E279" s="5" t="s">
        <v>633</v>
      </c>
      <c r="F279" s="39">
        <f>F284+F291+F287+F282+F293+F289+F295</f>
        <v>2847800</v>
      </c>
      <c r="G279" s="39">
        <f t="shared" si="3"/>
        <v>2035100</v>
      </c>
      <c r="H279" s="39">
        <f>H284+H291+H287+H282+H293+H289+H295+H280</f>
        <v>4882900</v>
      </c>
    </row>
    <row r="280" spans="1:8" ht="27.75" customHeight="1">
      <c r="A280" s="3" t="s">
        <v>562</v>
      </c>
      <c r="B280" s="3" t="s">
        <v>632</v>
      </c>
      <c r="C280" s="2">
        <v>1020162</v>
      </c>
      <c r="D280" s="2"/>
      <c r="E280" s="31" t="s">
        <v>440</v>
      </c>
      <c r="F280" s="39"/>
      <c r="G280" s="39">
        <f t="shared" si="3"/>
        <v>2000000</v>
      </c>
      <c r="H280" s="39">
        <f>H281</f>
        <v>2000000</v>
      </c>
    </row>
    <row r="281" spans="1:8" ht="34.5" customHeight="1">
      <c r="A281" s="3" t="s">
        <v>562</v>
      </c>
      <c r="B281" s="3" t="s">
        <v>632</v>
      </c>
      <c r="C281" s="2">
        <v>1020162</v>
      </c>
      <c r="D281" s="3" t="s">
        <v>779</v>
      </c>
      <c r="E281" s="5" t="s">
        <v>780</v>
      </c>
      <c r="F281" s="39"/>
      <c r="G281" s="39">
        <f t="shared" si="3"/>
        <v>2000000</v>
      </c>
      <c r="H281" s="39">
        <v>2000000</v>
      </c>
    </row>
    <row r="282" spans="1:8" ht="15" customHeight="1" hidden="1">
      <c r="A282" s="3" t="s">
        <v>562</v>
      </c>
      <c r="B282" s="3" t="s">
        <v>632</v>
      </c>
      <c r="C282" s="2">
        <v>4219900</v>
      </c>
      <c r="D282" s="2"/>
      <c r="E282" s="31" t="s">
        <v>635</v>
      </c>
      <c r="F282" s="39">
        <f>F283</f>
        <v>0</v>
      </c>
      <c r="G282" s="39">
        <f t="shared" si="3"/>
        <v>0</v>
      </c>
      <c r="H282" s="39">
        <f>H283</f>
        <v>0</v>
      </c>
    </row>
    <row r="283" spans="1:8" ht="16.5" customHeight="1" hidden="1">
      <c r="A283" s="3" t="s">
        <v>562</v>
      </c>
      <c r="B283" s="3" t="s">
        <v>632</v>
      </c>
      <c r="C283" s="2">
        <v>4219900</v>
      </c>
      <c r="D283" s="3" t="s">
        <v>586</v>
      </c>
      <c r="E283" s="31" t="s">
        <v>587</v>
      </c>
      <c r="F283" s="39"/>
      <c r="G283" s="39">
        <f t="shared" si="3"/>
        <v>0</v>
      </c>
      <c r="H283" s="39"/>
    </row>
    <row r="284" spans="1:8" ht="17.25" customHeight="1">
      <c r="A284" s="3" t="s">
        <v>562</v>
      </c>
      <c r="B284" s="3" t="s">
        <v>632</v>
      </c>
      <c r="C284" s="3" t="s">
        <v>634</v>
      </c>
      <c r="D284" s="2"/>
      <c r="E284" s="5" t="s">
        <v>635</v>
      </c>
      <c r="F284" s="39">
        <f>F285+F286</f>
        <v>2847800</v>
      </c>
      <c r="G284" s="39">
        <f t="shared" si="3"/>
        <v>-2847800</v>
      </c>
      <c r="H284" s="39">
        <f>H285+H286</f>
        <v>0</v>
      </c>
    </row>
    <row r="285" spans="1:8" ht="16.5" customHeight="1" hidden="1">
      <c r="A285" s="3" t="s">
        <v>562</v>
      </c>
      <c r="B285" s="3" t="s">
        <v>632</v>
      </c>
      <c r="C285" s="3" t="s">
        <v>634</v>
      </c>
      <c r="D285" s="3" t="s">
        <v>586</v>
      </c>
      <c r="E285" s="5" t="s">
        <v>587</v>
      </c>
      <c r="F285" s="40">
        <v>0</v>
      </c>
      <c r="G285" s="39">
        <f t="shared" si="3"/>
        <v>0</v>
      </c>
      <c r="H285" s="40">
        <v>0</v>
      </c>
    </row>
    <row r="286" spans="1:8" ht="35.25" customHeight="1">
      <c r="A286" s="3" t="s">
        <v>562</v>
      </c>
      <c r="B286" s="3" t="s">
        <v>632</v>
      </c>
      <c r="C286" s="3" t="s">
        <v>634</v>
      </c>
      <c r="D286" s="3" t="s">
        <v>526</v>
      </c>
      <c r="E286" s="44" t="s">
        <v>538</v>
      </c>
      <c r="F286" s="40">
        <v>2847800</v>
      </c>
      <c r="G286" s="39">
        <f t="shared" si="3"/>
        <v>-2847800</v>
      </c>
      <c r="H286" s="40">
        <v>0</v>
      </c>
    </row>
    <row r="287" spans="1:8" ht="24" customHeight="1" hidden="1">
      <c r="A287" s="3" t="s">
        <v>562</v>
      </c>
      <c r="B287" s="3" t="s">
        <v>632</v>
      </c>
      <c r="C287" s="3" t="s">
        <v>189</v>
      </c>
      <c r="D287" s="3"/>
      <c r="E287" s="44" t="s">
        <v>509</v>
      </c>
      <c r="F287" s="40">
        <f>F288</f>
        <v>0</v>
      </c>
      <c r="G287" s="39">
        <f t="shared" si="3"/>
        <v>0</v>
      </c>
      <c r="H287" s="40">
        <f>H288</f>
        <v>0</v>
      </c>
    </row>
    <row r="288" spans="1:8" ht="16.5" customHeight="1" hidden="1">
      <c r="A288" s="3" t="s">
        <v>562</v>
      </c>
      <c r="B288" s="3" t="s">
        <v>632</v>
      </c>
      <c r="C288" s="3" t="s">
        <v>189</v>
      </c>
      <c r="D288" s="3" t="s">
        <v>586</v>
      </c>
      <c r="E288" s="44" t="s">
        <v>587</v>
      </c>
      <c r="F288" s="40"/>
      <c r="G288" s="39">
        <f t="shared" si="3"/>
        <v>0</v>
      </c>
      <c r="H288" s="40"/>
    </row>
    <row r="289" spans="1:8" ht="19.5" customHeight="1" hidden="1">
      <c r="A289" s="3" t="s">
        <v>562</v>
      </c>
      <c r="B289" s="3" t="s">
        <v>632</v>
      </c>
      <c r="C289" s="3" t="s">
        <v>676</v>
      </c>
      <c r="D289" s="2"/>
      <c r="E289" s="11" t="s">
        <v>111</v>
      </c>
      <c r="F289" s="40">
        <f>F290</f>
        <v>0</v>
      </c>
      <c r="G289" s="39">
        <f t="shared" si="3"/>
        <v>0</v>
      </c>
      <c r="H289" s="40">
        <f>H290</f>
        <v>0</v>
      </c>
    </row>
    <row r="290" spans="1:8" ht="16.5" customHeight="1" hidden="1">
      <c r="A290" s="3" t="s">
        <v>562</v>
      </c>
      <c r="B290" s="3" t="s">
        <v>632</v>
      </c>
      <c r="C290" s="3" t="s">
        <v>676</v>
      </c>
      <c r="D290" s="3" t="s">
        <v>586</v>
      </c>
      <c r="E290" s="11" t="s">
        <v>587</v>
      </c>
      <c r="F290" s="40">
        <v>0</v>
      </c>
      <c r="G290" s="39">
        <f t="shared" si="3"/>
        <v>0</v>
      </c>
      <c r="H290" s="40">
        <v>0</v>
      </c>
    </row>
    <row r="291" spans="1:8" ht="27" customHeight="1" hidden="1">
      <c r="A291" s="3" t="s">
        <v>562</v>
      </c>
      <c r="B291" s="3" t="s">
        <v>632</v>
      </c>
      <c r="C291" s="3" t="s">
        <v>636</v>
      </c>
      <c r="D291" s="2"/>
      <c r="E291" s="11" t="s">
        <v>240</v>
      </c>
      <c r="F291" s="41">
        <f>F292</f>
        <v>0</v>
      </c>
      <c r="G291" s="39">
        <f t="shared" si="3"/>
        <v>0</v>
      </c>
      <c r="H291" s="41">
        <f>H292</f>
        <v>0</v>
      </c>
    </row>
    <row r="292" spans="1:8" ht="16.5" customHeight="1" hidden="1">
      <c r="A292" s="3" t="s">
        <v>562</v>
      </c>
      <c r="B292" s="3" t="s">
        <v>632</v>
      </c>
      <c r="C292" s="3" t="s">
        <v>636</v>
      </c>
      <c r="D292" s="3" t="s">
        <v>586</v>
      </c>
      <c r="E292" s="11" t="s">
        <v>587</v>
      </c>
      <c r="F292" s="40">
        <v>0</v>
      </c>
      <c r="G292" s="39">
        <f t="shared" si="3"/>
        <v>0</v>
      </c>
      <c r="H292" s="40">
        <v>0</v>
      </c>
    </row>
    <row r="293" spans="1:8" ht="23.25" customHeight="1" hidden="1">
      <c r="A293" s="3" t="s">
        <v>562</v>
      </c>
      <c r="B293" s="3" t="s">
        <v>632</v>
      </c>
      <c r="C293" s="3" t="s">
        <v>510</v>
      </c>
      <c r="D293" s="3"/>
      <c r="E293" s="44" t="s">
        <v>511</v>
      </c>
      <c r="F293" s="40">
        <f>F294</f>
        <v>0</v>
      </c>
      <c r="G293" s="39">
        <f t="shared" si="3"/>
        <v>0</v>
      </c>
      <c r="H293" s="40">
        <f>H294</f>
        <v>0</v>
      </c>
    </row>
    <row r="294" spans="1:8" ht="17.25" customHeight="1" hidden="1">
      <c r="A294" s="3" t="s">
        <v>562</v>
      </c>
      <c r="B294" s="3" t="s">
        <v>632</v>
      </c>
      <c r="C294" s="3" t="s">
        <v>510</v>
      </c>
      <c r="D294" s="3" t="s">
        <v>586</v>
      </c>
      <c r="E294" s="11" t="s">
        <v>587</v>
      </c>
      <c r="F294" s="40"/>
      <c r="G294" s="39">
        <f t="shared" si="3"/>
        <v>0</v>
      </c>
      <c r="H294" s="40"/>
    </row>
    <row r="295" spans="1:8" ht="42" customHeight="1">
      <c r="A295" s="3" t="s">
        <v>562</v>
      </c>
      <c r="B295" s="3" t="s">
        <v>632</v>
      </c>
      <c r="C295" s="3" t="s">
        <v>781</v>
      </c>
      <c r="D295" s="3"/>
      <c r="E295" s="44" t="s">
        <v>782</v>
      </c>
      <c r="F295" s="40">
        <f>F296</f>
        <v>0</v>
      </c>
      <c r="G295" s="39">
        <f t="shared" si="3"/>
        <v>2882900</v>
      </c>
      <c r="H295" s="40">
        <f>H296</f>
        <v>2882900</v>
      </c>
    </row>
    <row r="296" spans="1:8" ht="32.25" customHeight="1">
      <c r="A296" s="3" t="s">
        <v>562</v>
      </c>
      <c r="B296" s="3" t="s">
        <v>632</v>
      </c>
      <c r="C296" s="3" t="s">
        <v>781</v>
      </c>
      <c r="D296" s="3" t="s">
        <v>526</v>
      </c>
      <c r="E296" s="44" t="s">
        <v>538</v>
      </c>
      <c r="F296" s="40">
        <v>0</v>
      </c>
      <c r="G296" s="39">
        <f t="shared" si="3"/>
        <v>2882900</v>
      </c>
      <c r="H296" s="40">
        <v>2882900</v>
      </c>
    </row>
    <row r="297" spans="1:8" ht="24" customHeight="1" hidden="1">
      <c r="A297" s="3" t="s">
        <v>562</v>
      </c>
      <c r="B297" s="3" t="s">
        <v>112</v>
      </c>
      <c r="C297" s="3"/>
      <c r="D297" s="3"/>
      <c r="E297" s="44" t="s">
        <v>116</v>
      </c>
      <c r="F297" s="40">
        <f>F298+F300</f>
        <v>0</v>
      </c>
      <c r="G297" s="39">
        <f t="shared" si="3"/>
        <v>0</v>
      </c>
      <c r="H297" s="40">
        <f>H298+H300</f>
        <v>0</v>
      </c>
    </row>
    <row r="298" spans="1:8" ht="16.5" customHeight="1" hidden="1">
      <c r="A298" s="3" t="s">
        <v>562</v>
      </c>
      <c r="B298" s="3" t="s">
        <v>112</v>
      </c>
      <c r="C298" s="3" t="s">
        <v>113</v>
      </c>
      <c r="D298" s="3"/>
      <c r="E298" s="44" t="s">
        <v>117</v>
      </c>
      <c r="F298" s="40">
        <f>F299</f>
        <v>0</v>
      </c>
      <c r="G298" s="39">
        <f t="shared" si="3"/>
        <v>0</v>
      </c>
      <c r="H298" s="40">
        <f>H299</f>
        <v>0</v>
      </c>
    </row>
    <row r="299" spans="1:8" ht="16.5" customHeight="1" hidden="1">
      <c r="A299" s="3" t="s">
        <v>562</v>
      </c>
      <c r="B299" s="3" t="s">
        <v>112</v>
      </c>
      <c r="C299" s="3" t="s">
        <v>113</v>
      </c>
      <c r="D299" s="3" t="s">
        <v>568</v>
      </c>
      <c r="E299" s="44" t="s">
        <v>569</v>
      </c>
      <c r="F299" s="40">
        <v>0</v>
      </c>
      <c r="G299" s="39">
        <f t="shared" si="3"/>
        <v>0</v>
      </c>
      <c r="H299" s="40">
        <v>0</v>
      </c>
    </row>
    <row r="300" spans="1:8" ht="25.5" customHeight="1" hidden="1">
      <c r="A300" s="3" t="s">
        <v>562</v>
      </c>
      <c r="B300" s="3" t="s">
        <v>112</v>
      </c>
      <c r="C300" s="3" t="s">
        <v>114</v>
      </c>
      <c r="D300" s="3"/>
      <c r="E300" s="44" t="s">
        <v>118</v>
      </c>
      <c r="F300" s="40">
        <f>F301</f>
        <v>0</v>
      </c>
      <c r="G300" s="39">
        <f t="shared" si="3"/>
        <v>0</v>
      </c>
      <c r="H300" s="40">
        <f>H301</f>
        <v>0</v>
      </c>
    </row>
    <row r="301" spans="1:8" ht="16.5" customHeight="1" hidden="1">
      <c r="A301" s="3" t="s">
        <v>562</v>
      </c>
      <c r="B301" s="3" t="s">
        <v>112</v>
      </c>
      <c r="C301" s="3" t="s">
        <v>114</v>
      </c>
      <c r="D301" s="3" t="s">
        <v>568</v>
      </c>
      <c r="E301" s="44" t="s">
        <v>569</v>
      </c>
      <c r="F301" s="40">
        <v>0</v>
      </c>
      <c r="G301" s="39">
        <f t="shared" si="3"/>
        <v>0</v>
      </c>
      <c r="H301" s="40">
        <v>0</v>
      </c>
    </row>
    <row r="302" spans="1:8" ht="16.5" customHeight="1">
      <c r="A302" s="79" t="s">
        <v>562</v>
      </c>
      <c r="B302" s="79" t="s">
        <v>705</v>
      </c>
      <c r="C302" s="79"/>
      <c r="D302" s="79"/>
      <c r="E302" s="77" t="s">
        <v>706</v>
      </c>
      <c r="F302" s="80">
        <f>F303+F305+F307+F309</f>
        <v>5135110</v>
      </c>
      <c r="G302" s="81">
        <f t="shared" si="3"/>
        <v>-5135110</v>
      </c>
      <c r="H302" s="80">
        <f>H303+H305+H307+H309</f>
        <v>0</v>
      </c>
    </row>
    <row r="303" spans="1:8" ht="16.5" customHeight="1" hidden="1">
      <c r="A303" s="79" t="s">
        <v>562</v>
      </c>
      <c r="B303" s="79" t="s">
        <v>705</v>
      </c>
      <c r="C303" s="79" t="s">
        <v>7</v>
      </c>
      <c r="D303" s="79"/>
      <c r="E303" s="77" t="s">
        <v>8</v>
      </c>
      <c r="F303" s="80">
        <f>F304</f>
        <v>0</v>
      </c>
      <c r="G303" s="81">
        <f t="shared" si="3"/>
        <v>0</v>
      </c>
      <c r="H303" s="80">
        <f>H304</f>
        <v>0</v>
      </c>
    </row>
    <row r="304" spans="1:8" ht="32.25" customHeight="1" hidden="1">
      <c r="A304" s="79" t="s">
        <v>562</v>
      </c>
      <c r="B304" s="79" t="s">
        <v>705</v>
      </c>
      <c r="C304" s="79" t="s">
        <v>7</v>
      </c>
      <c r="D304" s="79" t="s">
        <v>526</v>
      </c>
      <c r="E304" s="77" t="s">
        <v>538</v>
      </c>
      <c r="F304" s="80">
        <v>0</v>
      </c>
      <c r="G304" s="81">
        <f t="shared" si="3"/>
        <v>0</v>
      </c>
      <c r="H304" s="80">
        <v>0</v>
      </c>
    </row>
    <row r="305" spans="1:8" ht="34.5" customHeight="1">
      <c r="A305" s="79" t="s">
        <v>562</v>
      </c>
      <c r="B305" s="79" t="s">
        <v>705</v>
      </c>
      <c r="C305" s="79" t="s">
        <v>159</v>
      </c>
      <c r="D305" s="79"/>
      <c r="E305" s="77" t="s">
        <v>294</v>
      </c>
      <c r="F305" s="80">
        <f>F306</f>
        <v>5135110</v>
      </c>
      <c r="G305" s="81">
        <f t="shared" si="3"/>
        <v>-5135110</v>
      </c>
      <c r="H305" s="80">
        <f>H306</f>
        <v>0</v>
      </c>
    </row>
    <row r="306" spans="1:8" ht="33.75" customHeight="1">
      <c r="A306" s="79" t="s">
        <v>562</v>
      </c>
      <c r="B306" s="79" t="s">
        <v>705</v>
      </c>
      <c r="C306" s="79" t="s">
        <v>159</v>
      </c>
      <c r="D306" s="79" t="s">
        <v>526</v>
      </c>
      <c r="E306" s="77" t="s">
        <v>538</v>
      </c>
      <c r="F306" s="80">
        <f>1088218+50000+3824700+147182+25010</f>
        <v>5135110</v>
      </c>
      <c r="G306" s="81">
        <f t="shared" si="3"/>
        <v>-5135110</v>
      </c>
      <c r="H306" s="80">
        <v>0</v>
      </c>
    </row>
    <row r="307" spans="1:8" ht="38.25" customHeight="1" hidden="1">
      <c r="A307" s="42" t="s">
        <v>562</v>
      </c>
      <c r="B307" s="42" t="s">
        <v>705</v>
      </c>
      <c r="C307" s="42" t="s">
        <v>160</v>
      </c>
      <c r="D307" s="42"/>
      <c r="E307" s="44" t="s">
        <v>365</v>
      </c>
      <c r="F307" s="40">
        <f>F308</f>
        <v>0</v>
      </c>
      <c r="G307" s="39">
        <f t="shared" si="3"/>
        <v>0</v>
      </c>
      <c r="H307" s="40">
        <f>H308</f>
        <v>0</v>
      </c>
    </row>
    <row r="308" spans="1:8" ht="33.75" customHeight="1" hidden="1">
      <c r="A308" s="42" t="s">
        <v>562</v>
      </c>
      <c r="B308" s="42" t="s">
        <v>705</v>
      </c>
      <c r="C308" s="42" t="s">
        <v>160</v>
      </c>
      <c r="D308" s="42" t="s">
        <v>526</v>
      </c>
      <c r="E308" s="44" t="s">
        <v>538</v>
      </c>
      <c r="F308" s="40">
        <v>0</v>
      </c>
      <c r="G308" s="39">
        <f t="shared" si="3"/>
        <v>0</v>
      </c>
      <c r="H308" s="40">
        <v>0</v>
      </c>
    </row>
    <row r="309" spans="1:8" ht="38.25" customHeight="1" hidden="1">
      <c r="A309" s="42" t="s">
        <v>562</v>
      </c>
      <c r="B309" s="42" t="s">
        <v>705</v>
      </c>
      <c r="C309" s="42" t="s">
        <v>162</v>
      </c>
      <c r="D309" s="42"/>
      <c r="E309" s="44" t="s">
        <v>296</v>
      </c>
      <c r="F309" s="40">
        <f>F310</f>
        <v>0</v>
      </c>
      <c r="G309" s="39">
        <f t="shared" si="3"/>
        <v>0</v>
      </c>
      <c r="H309" s="40">
        <f>H310</f>
        <v>0</v>
      </c>
    </row>
    <row r="310" spans="1:8" ht="33.75" customHeight="1" hidden="1">
      <c r="A310" s="42" t="s">
        <v>562</v>
      </c>
      <c r="B310" s="42" t="s">
        <v>705</v>
      </c>
      <c r="C310" s="42" t="s">
        <v>162</v>
      </c>
      <c r="D310" s="42" t="s">
        <v>526</v>
      </c>
      <c r="E310" s="44" t="s">
        <v>538</v>
      </c>
      <c r="F310" s="40">
        <v>0</v>
      </c>
      <c r="G310" s="39">
        <f t="shared" si="3"/>
        <v>0</v>
      </c>
      <c r="H310" s="40">
        <v>0</v>
      </c>
    </row>
    <row r="311" spans="1:8" ht="16.5" customHeight="1" hidden="1">
      <c r="A311" s="3" t="s">
        <v>562</v>
      </c>
      <c r="B311" s="3" t="s">
        <v>677</v>
      </c>
      <c r="C311" s="3"/>
      <c r="D311" s="3"/>
      <c r="E311" s="44" t="s">
        <v>678</v>
      </c>
      <c r="F311" s="40">
        <f>F312</f>
        <v>0</v>
      </c>
      <c r="G311" s="39">
        <f t="shared" si="3"/>
        <v>0</v>
      </c>
      <c r="H311" s="40">
        <f>H312</f>
        <v>0</v>
      </c>
    </row>
    <row r="312" spans="1:8" ht="22.5" customHeight="1" hidden="1">
      <c r="A312" s="3" t="s">
        <v>562</v>
      </c>
      <c r="B312" s="3" t="s">
        <v>677</v>
      </c>
      <c r="C312" s="3" t="s">
        <v>115</v>
      </c>
      <c r="D312" s="3"/>
      <c r="E312" s="11" t="s">
        <v>119</v>
      </c>
      <c r="F312" s="40">
        <f>F313</f>
        <v>0</v>
      </c>
      <c r="G312" s="39">
        <f t="shared" si="3"/>
        <v>0</v>
      </c>
      <c r="H312" s="40">
        <f>H313</f>
        <v>0</v>
      </c>
    </row>
    <row r="313" spans="1:8" ht="16.5" customHeight="1" hidden="1">
      <c r="A313" s="3" t="s">
        <v>562</v>
      </c>
      <c r="B313" s="3" t="s">
        <v>677</v>
      </c>
      <c r="C313" s="3" t="s">
        <v>115</v>
      </c>
      <c r="D313" s="3" t="s">
        <v>630</v>
      </c>
      <c r="E313" s="44" t="s">
        <v>631</v>
      </c>
      <c r="F313" s="40"/>
      <c r="G313" s="39">
        <f t="shared" si="3"/>
        <v>0</v>
      </c>
      <c r="H313" s="40"/>
    </row>
    <row r="314" spans="1:8" ht="16.5" customHeight="1" hidden="1">
      <c r="A314" s="3" t="s">
        <v>562</v>
      </c>
      <c r="B314" s="3" t="s">
        <v>741</v>
      </c>
      <c r="C314" s="3"/>
      <c r="D314" s="3"/>
      <c r="E314" s="44" t="s">
        <v>495</v>
      </c>
      <c r="F314" s="40">
        <f>F315+F317</f>
        <v>0</v>
      </c>
      <c r="G314" s="39">
        <f t="shared" si="3"/>
        <v>0</v>
      </c>
      <c r="H314" s="40">
        <f>H315+H317</f>
        <v>0</v>
      </c>
    </row>
    <row r="315" spans="1:8" ht="24" customHeight="1" hidden="1">
      <c r="A315" s="3" t="s">
        <v>562</v>
      </c>
      <c r="B315" s="3" t="s">
        <v>689</v>
      </c>
      <c r="C315" s="3" t="s">
        <v>205</v>
      </c>
      <c r="D315" s="3"/>
      <c r="E315" s="44" t="s">
        <v>744</v>
      </c>
      <c r="F315" s="40">
        <f>F316</f>
        <v>0</v>
      </c>
      <c r="G315" s="39">
        <f aca="true" t="shared" si="4" ref="G315:G407">H315-F315</f>
        <v>0</v>
      </c>
      <c r="H315" s="40">
        <f>H316</f>
        <v>0</v>
      </c>
    </row>
    <row r="316" spans="1:8" ht="22.5" customHeight="1" hidden="1">
      <c r="A316" s="3" t="s">
        <v>562</v>
      </c>
      <c r="B316" s="3" t="s">
        <v>689</v>
      </c>
      <c r="C316" s="3" t="s">
        <v>205</v>
      </c>
      <c r="D316" s="3" t="s">
        <v>203</v>
      </c>
      <c r="E316" s="44" t="s">
        <v>204</v>
      </c>
      <c r="F316" s="40"/>
      <c r="G316" s="39">
        <f t="shared" si="4"/>
        <v>0</v>
      </c>
      <c r="H316" s="40"/>
    </row>
    <row r="317" spans="1:8" ht="31.5" hidden="1">
      <c r="A317" s="3" t="s">
        <v>562</v>
      </c>
      <c r="B317" s="3" t="s">
        <v>741</v>
      </c>
      <c r="C317" s="3" t="s">
        <v>346</v>
      </c>
      <c r="D317" s="3"/>
      <c r="E317" s="44" t="s">
        <v>389</v>
      </c>
      <c r="F317" s="40">
        <f>F318</f>
        <v>0</v>
      </c>
      <c r="G317" s="39">
        <f t="shared" si="4"/>
        <v>0</v>
      </c>
      <c r="H317" s="40">
        <f>H318</f>
        <v>0</v>
      </c>
    </row>
    <row r="318" spans="1:8" ht="16.5" customHeight="1" hidden="1">
      <c r="A318" s="3" t="s">
        <v>562</v>
      </c>
      <c r="B318" s="3" t="s">
        <v>741</v>
      </c>
      <c r="C318" s="3" t="s">
        <v>346</v>
      </c>
      <c r="D318" s="3" t="s">
        <v>596</v>
      </c>
      <c r="E318" s="11" t="s">
        <v>597</v>
      </c>
      <c r="F318" s="40"/>
      <c r="G318" s="39">
        <f t="shared" si="4"/>
        <v>0</v>
      </c>
      <c r="H318" s="40"/>
    </row>
    <row r="319" spans="1:8" ht="12.75" hidden="1">
      <c r="A319" s="3" t="s">
        <v>562</v>
      </c>
      <c r="B319" s="3" t="s">
        <v>660</v>
      </c>
      <c r="C319" s="3"/>
      <c r="D319" s="3"/>
      <c r="E319" s="44" t="s">
        <v>661</v>
      </c>
      <c r="F319" s="40">
        <f>F320+F322+F324</f>
        <v>0</v>
      </c>
      <c r="G319" s="39">
        <f t="shared" si="4"/>
        <v>0</v>
      </c>
      <c r="H319" s="40">
        <f>H320+H322+H324</f>
        <v>0</v>
      </c>
    </row>
    <row r="320" spans="1:8" ht="18.75" customHeight="1" hidden="1">
      <c r="A320" s="3" t="s">
        <v>562</v>
      </c>
      <c r="B320" s="3" t="s">
        <v>660</v>
      </c>
      <c r="C320" s="3" t="s">
        <v>664</v>
      </c>
      <c r="D320" s="3"/>
      <c r="E320" s="44" t="s">
        <v>635</v>
      </c>
      <c r="F320" s="40">
        <f>F321</f>
        <v>0</v>
      </c>
      <c r="G320" s="39">
        <f t="shared" si="4"/>
        <v>0</v>
      </c>
      <c r="H320" s="40">
        <f>H321</f>
        <v>0</v>
      </c>
    </row>
    <row r="321" spans="1:8" ht="20.25" customHeight="1" hidden="1">
      <c r="A321" s="3" t="s">
        <v>562</v>
      </c>
      <c r="B321" s="3" t="s">
        <v>660</v>
      </c>
      <c r="C321" s="3" t="s">
        <v>664</v>
      </c>
      <c r="D321" s="3" t="s">
        <v>586</v>
      </c>
      <c r="E321" s="44" t="s">
        <v>587</v>
      </c>
      <c r="F321" s="40"/>
      <c r="G321" s="39">
        <f t="shared" si="4"/>
        <v>0</v>
      </c>
      <c r="H321" s="40"/>
    </row>
    <row r="322" spans="1:8" ht="22.5" customHeight="1" hidden="1">
      <c r="A322" s="3" t="s">
        <v>562</v>
      </c>
      <c r="B322" s="3" t="s">
        <v>660</v>
      </c>
      <c r="C322" s="3" t="s">
        <v>178</v>
      </c>
      <c r="D322" s="3"/>
      <c r="E322" s="44" t="s">
        <v>247</v>
      </c>
      <c r="F322" s="40">
        <f>F323</f>
        <v>0</v>
      </c>
      <c r="G322" s="39">
        <f t="shared" si="4"/>
        <v>0</v>
      </c>
      <c r="H322" s="40">
        <f>H323</f>
        <v>0</v>
      </c>
    </row>
    <row r="323" spans="1:8" ht="22.5" customHeight="1" hidden="1">
      <c r="A323" s="3" t="s">
        <v>562</v>
      </c>
      <c r="B323" s="3" t="s">
        <v>660</v>
      </c>
      <c r="C323" s="3" t="s">
        <v>178</v>
      </c>
      <c r="D323" s="3" t="s">
        <v>586</v>
      </c>
      <c r="E323" s="44" t="s">
        <v>587</v>
      </c>
      <c r="F323" s="40"/>
      <c r="G323" s="39">
        <f t="shared" si="4"/>
        <v>0</v>
      </c>
      <c r="H323" s="40"/>
    </row>
    <row r="324" spans="1:8" ht="22.5" customHeight="1" hidden="1">
      <c r="A324" s="3" t="s">
        <v>562</v>
      </c>
      <c r="B324" s="3" t="s">
        <v>660</v>
      </c>
      <c r="C324" s="3" t="s">
        <v>180</v>
      </c>
      <c r="D324" s="3"/>
      <c r="E324" s="44" t="s">
        <v>254</v>
      </c>
      <c r="F324" s="40">
        <f>F325</f>
        <v>0</v>
      </c>
      <c r="G324" s="39">
        <f t="shared" si="4"/>
        <v>0</v>
      </c>
      <c r="H324" s="40">
        <f>H325</f>
        <v>0</v>
      </c>
    </row>
    <row r="325" spans="1:8" ht="22.5" customHeight="1" hidden="1">
      <c r="A325" s="3" t="s">
        <v>562</v>
      </c>
      <c r="B325" s="3" t="s">
        <v>660</v>
      </c>
      <c r="C325" s="3" t="s">
        <v>180</v>
      </c>
      <c r="D325" s="3" t="s">
        <v>586</v>
      </c>
      <c r="E325" s="44" t="s">
        <v>587</v>
      </c>
      <c r="F325" s="40"/>
      <c r="G325" s="39">
        <f t="shared" si="4"/>
        <v>0</v>
      </c>
      <c r="H325" s="40"/>
    </row>
    <row r="326" spans="1:8" ht="16.5" customHeight="1" hidden="1">
      <c r="A326" s="3" t="s">
        <v>562</v>
      </c>
      <c r="B326" s="3" t="s">
        <v>305</v>
      </c>
      <c r="C326" s="3"/>
      <c r="D326" s="3"/>
      <c r="E326" s="11" t="s">
        <v>306</v>
      </c>
      <c r="F326" s="40">
        <f>F329+F327</f>
        <v>0</v>
      </c>
      <c r="G326" s="39">
        <f t="shared" si="4"/>
        <v>0</v>
      </c>
      <c r="H326" s="40">
        <f>H329+H327</f>
        <v>0</v>
      </c>
    </row>
    <row r="327" spans="1:8" ht="31.5" customHeight="1" hidden="1">
      <c r="A327" s="3" t="s">
        <v>562</v>
      </c>
      <c r="B327" s="3" t="s">
        <v>305</v>
      </c>
      <c r="C327" s="3" t="s">
        <v>640</v>
      </c>
      <c r="D327" s="3"/>
      <c r="E327" s="11" t="s">
        <v>241</v>
      </c>
      <c r="F327" s="40">
        <f>F328</f>
        <v>0</v>
      </c>
      <c r="G327" s="39">
        <f t="shared" si="4"/>
        <v>0</v>
      </c>
      <c r="H327" s="40">
        <f>H328</f>
        <v>0</v>
      </c>
    </row>
    <row r="328" spans="1:8" ht="27" customHeight="1" hidden="1">
      <c r="A328" s="3" t="s">
        <v>562</v>
      </c>
      <c r="B328" s="3" t="s">
        <v>305</v>
      </c>
      <c r="C328" s="3" t="s">
        <v>640</v>
      </c>
      <c r="D328" s="3" t="s">
        <v>641</v>
      </c>
      <c r="E328" s="11" t="s">
        <v>642</v>
      </c>
      <c r="F328" s="40"/>
      <c r="G328" s="39">
        <f t="shared" si="4"/>
        <v>0</v>
      </c>
      <c r="H328" s="40"/>
    </row>
    <row r="329" spans="1:8" ht="34.5" customHeight="1" hidden="1">
      <c r="A329" s="3" t="s">
        <v>562</v>
      </c>
      <c r="B329" s="3" t="s">
        <v>305</v>
      </c>
      <c r="C329" s="3" t="s">
        <v>643</v>
      </c>
      <c r="D329" s="3"/>
      <c r="E329" s="11" t="s">
        <v>242</v>
      </c>
      <c r="F329" s="40">
        <f>F330</f>
        <v>0</v>
      </c>
      <c r="G329" s="39">
        <f t="shared" si="4"/>
        <v>0</v>
      </c>
      <c r="H329" s="40">
        <f>H330</f>
        <v>0</v>
      </c>
    </row>
    <row r="330" spans="1:8" ht="25.5" customHeight="1" hidden="1">
      <c r="A330" s="3" t="s">
        <v>562</v>
      </c>
      <c r="B330" s="3" t="s">
        <v>305</v>
      </c>
      <c r="C330" s="3" t="s">
        <v>643</v>
      </c>
      <c r="D330" s="3" t="s">
        <v>641</v>
      </c>
      <c r="E330" s="11" t="s">
        <v>642</v>
      </c>
      <c r="F330" s="40"/>
      <c r="G330" s="39">
        <f t="shared" si="4"/>
        <v>0</v>
      </c>
      <c r="H330" s="40"/>
    </row>
    <row r="331" spans="1:8" ht="21.75" customHeight="1" hidden="1">
      <c r="A331" s="42" t="s">
        <v>562</v>
      </c>
      <c r="B331" s="42" t="s">
        <v>638</v>
      </c>
      <c r="C331" s="43"/>
      <c r="D331" s="43"/>
      <c r="E331" s="11" t="s">
        <v>639</v>
      </c>
      <c r="F331" s="41">
        <f>F332+F334</f>
        <v>0</v>
      </c>
      <c r="G331" s="39">
        <f t="shared" si="4"/>
        <v>0</v>
      </c>
      <c r="H331" s="41">
        <f>H332+H334</f>
        <v>0</v>
      </c>
    </row>
    <row r="332" spans="1:8" ht="33.75" customHeight="1" hidden="1">
      <c r="A332" s="3" t="s">
        <v>562</v>
      </c>
      <c r="B332" s="3" t="s">
        <v>638</v>
      </c>
      <c r="C332" s="3" t="s">
        <v>640</v>
      </c>
      <c r="D332" s="2"/>
      <c r="E332" s="11" t="s">
        <v>241</v>
      </c>
      <c r="F332" s="41">
        <f>F333</f>
        <v>0</v>
      </c>
      <c r="G332" s="39">
        <f t="shared" si="4"/>
        <v>0</v>
      </c>
      <c r="H332" s="41">
        <f>H333</f>
        <v>0</v>
      </c>
    </row>
    <row r="333" spans="1:8" ht="30" customHeight="1" hidden="1">
      <c r="A333" s="3" t="s">
        <v>562</v>
      </c>
      <c r="B333" s="3" t="s">
        <v>638</v>
      </c>
      <c r="C333" s="3" t="s">
        <v>640</v>
      </c>
      <c r="D333" s="3" t="s">
        <v>641</v>
      </c>
      <c r="E333" s="11" t="s">
        <v>642</v>
      </c>
      <c r="F333" s="40">
        <v>0</v>
      </c>
      <c r="G333" s="39">
        <f t="shared" si="4"/>
        <v>0</v>
      </c>
      <c r="H333" s="40">
        <v>0</v>
      </c>
    </row>
    <row r="334" spans="1:8" ht="36.75" customHeight="1" hidden="1">
      <c r="A334" s="3" t="s">
        <v>562</v>
      </c>
      <c r="B334" s="3" t="s">
        <v>638</v>
      </c>
      <c r="C334" s="3" t="s">
        <v>643</v>
      </c>
      <c r="D334" s="2"/>
      <c r="E334" s="11" t="s">
        <v>242</v>
      </c>
      <c r="F334" s="41">
        <f>F335</f>
        <v>0</v>
      </c>
      <c r="G334" s="39">
        <f t="shared" si="4"/>
        <v>0</v>
      </c>
      <c r="H334" s="41">
        <f>H335</f>
        <v>0</v>
      </c>
    </row>
    <row r="335" spans="1:8" ht="30" customHeight="1" hidden="1">
      <c r="A335" s="3" t="s">
        <v>562</v>
      </c>
      <c r="B335" s="3" t="s">
        <v>638</v>
      </c>
      <c r="C335" s="3" t="s">
        <v>643</v>
      </c>
      <c r="D335" s="3" t="s">
        <v>641</v>
      </c>
      <c r="E335" s="11" t="s">
        <v>642</v>
      </c>
      <c r="F335" s="40">
        <v>0</v>
      </c>
      <c r="G335" s="39">
        <f t="shared" si="4"/>
        <v>0</v>
      </c>
      <c r="H335" s="40">
        <v>0</v>
      </c>
    </row>
    <row r="336" spans="1:13" ht="19.5" customHeight="1">
      <c r="A336" s="3" t="s">
        <v>562</v>
      </c>
      <c r="B336" s="3" t="s">
        <v>10</v>
      </c>
      <c r="C336" s="3"/>
      <c r="D336" s="3"/>
      <c r="E336" s="11" t="s">
        <v>11</v>
      </c>
      <c r="F336" s="40">
        <f>F337</f>
        <v>152520</v>
      </c>
      <c r="G336" s="39">
        <f t="shared" si="4"/>
        <v>237480</v>
      </c>
      <c r="H336" s="40">
        <f>H337</f>
        <v>390000</v>
      </c>
      <c r="M336" s="76"/>
    </row>
    <row r="337" spans="1:8" ht="24.75" customHeight="1">
      <c r="A337" s="3" t="s">
        <v>562</v>
      </c>
      <c r="B337" s="3" t="s">
        <v>10</v>
      </c>
      <c r="C337" s="3" t="s">
        <v>12</v>
      </c>
      <c r="D337" s="3"/>
      <c r="E337" s="11" t="s">
        <v>13</v>
      </c>
      <c r="F337" s="40">
        <f>F338</f>
        <v>152520</v>
      </c>
      <c r="G337" s="39">
        <f t="shared" si="4"/>
        <v>237480</v>
      </c>
      <c r="H337" s="40">
        <f>H338</f>
        <v>390000</v>
      </c>
    </row>
    <row r="338" spans="1:8" ht="26.25" customHeight="1">
      <c r="A338" s="3" t="s">
        <v>562</v>
      </c>
      <c r="B338" s="3" t="s">
        <v>10</v>
      </c>
      <c r="C338" s="3" t="s">
        <v>12</v>
      </c>
      <c r="D338" s="3" t="s">
        <v>527</v>
      </c>
      <c r="E338" s="44" t="s">
        <v>539</v>
      </c>
      <c r="F338" s="40">
        <v>152520</v>
      </c>
      <c r="G338" s="39">
        <f t="shared" si="4"/>
        <v>237480</v>
      </c>
      <c r="H338" s="40">
        <v>390000</v>
      </c>
    </row>
    <row r="339" spans="1:8" ht="17.25" customHeight="1" hidden="1">
      <c r="A339" s="3" t="s">
        <v>562</v>
      </c>
      <c r="B339" s="3" t="s">
        <v>38</v>
      </c>
      <c r="C339" s="3"/>
      <c r="D339" s="3"/>
      <c r="E339" s="31" t="s">
        <v>39</v>
      </c>
      <c r="F339" s="40">
        <f>F340+F342+F344</f>
        <v>0</v>
      </c>
      <c r="G339" s="39">
        <f t="shared" si="4"/>
        <v>0</v>
      </c>
      <c r="H339" s="40">
        <f>H340+H342+H344</f>
        <v>0</v>
      </c>
    </row>
    <row r="340" spans="1:8" ht="23.25" customHeight="1" hidden="1">
      <c r="A340" s="42" t="s">
        <v>562</v>
      </c>
      <c r="B340" s="42" t="s">
        <v>38</v>
      </c>
      <c r="C340" s="42" t="s">
        <v>98</v>
      </c>
      <c r="D340" s="42"/>
      <c r="E340" s="44" t="s">
        <v>99</v>
      </c>
      <c r="F340" s="40">
        <f>F341</f>
        <v>0</v>
      </c>
      <c r="G340" s="39">
        <f t="shared" si="4"/>
        <v>0</v>
      </c>
      <c r="H340" s="40">
        <f>H341</f>
        <v>0</v>
      </c>
    </row>
    <row r="341" spans="1:8" ht="18" customHeight="1" hidden="1">
      <c r="A341" s="42" t="s">
        <v>562</v>
      </c>
      <c r="B341" s="42" t="s">
        <v>38</v>
      </c>
      <c r="C341" s="42" t="s">
        <v>98</v>
      </c>
      <c r="D341" s="42" t="s">
        <v>586</v>
      </c>
      <c r="E341" s="44" t="s">
        <v>587</v>
      </c>
      <c r="F341" s="40">
        <v>0</v>
      </c>
      <c r="G341" s="39">
        <f t="shared" si="4"/>
        <v>0</v>
      </c>
      <c r="H341" s="40">
        <v>0</v>
      </c>
    </row>
    <row r="342" spans="1:8" ht="24.75" customHeight="1" hidden="1">
      <c r="A342" s="42" t="s">
        <v>562</v>
      </c>
      <c r="B342" s="42" t="s">
        <v>38</v>
      </c>
      <c r="C342" s="42" t="s">
        <v>469</v>
      </c>
      <c r="D342" s="42"/>
      <c r="E342" s="11" t="s">
        <v>215</v>
      </c>
      <c r="F342" s="40">
        <f>F343</f>
        <v>0</v>
      </c>
      <c r="G342" s="39">
        <f t="shared" si="4"/>
        <v>0</v>
      </c>
      <c r="H342" s="40">
        <f>H343</f>
        <v>0</v>
      </c>
    </row>
    <row r="343" spans="1:8" ht="18" customHeight="1" hidden="1">
      <c r="A343" s="3" t="s">
        <v>562</v>
      </c>
      <c r="B343" s="3" t="s">
        <v>38</v>
      </c>
      <c r="C343" s="42" t="s">
        <v>469</v>
      </c>
      <c r="D343" s="3" t="s">
        <v>596</v>
      </c>
      <c r="E343" s="5" t="s">
        <v>597</v>
      </c>
      <c r="F343" s="40">
        <v>0</v>
      </c>
      <c r="G343" s="39">
        <f t="shared" si="4"/>
        <v>0</v>
      </c>
      <c r="H343" s="40">
        <v>0</v>
      </c>
    </row>
    <row r="344" spans="1:8" ht="24" customHeight="1" hidden="1">
      <c r="A344" s="3" t="s">
        <v>562</v>
      </c>
      <c r="B344" s="3" t="s">
        <v>38</v>
      </c>
      <c r="C344" s="42" t="s">
        <v>307</v>
      </c>
      <c r="D344" s="3"/>
      <c r="E344" s="44" t="s">
        <v>99</v>
      </c>
      <c r="F344" s="40">
        <f>F345</f>
        <v>0</v>
      </c>
      <c r="G344" s="39">
        <f t="shared" si="4"/>
        <v>0</v>
      </c>
      <c r="H344" s="40">
        <f>H345</f>
        <v>0</v>
      </c>
    </row>
    <row r="345" spans="1:8" ht="18" customHeight="1" hidden="1">
      <c r="A345" s="3" t="s">
        <v>562</v>
      </c>
      <c r="B345" s="3" t="s">
        <v>38</v>
      </c>
      <c r="C345" s="42" t="s">
        <v>307</v>
      </c>
      <c r="D345" s="3" t="s">
        <v>214</v>
      </c>
      <c r="E345" s="5" t="s">
        <v>215</v>
      </c>
      <c r="F345" s="40">
        <v>0</v>
      </c>
      <c r="G345" s="39">
        <f t="shared" si="4"/>
        <v>0</v>
      </c>
      <c r="H345" s="40">
        <v>0</v>
      </c>
    </row>
    <row r="346" spans="1:8" ht="16.5" customHeight="1">
      <c r="A346" s="3" t="s">
        <v>562</v>
      </c>
      <c r="B346" s="3" t="s">
        <v>644</v>
      </c>
      <c r="C346" s="2"/>
      <c r="D346" s="2"/>
      <c r="E346" s="5" t="s">
        <v>645</v>
      </c>
      <c r="F346" s="39">
        <f>F347+F371+F351+F367+F355+F361+F363+F365+F378+F369+F373+F376+F357+F353+F359+F349</f>
        <v>1116000</v>
      </c>
      <c r="G346" s="39">
        <f t="shared" si="4"/>
        <v>-741600</v>
      </c>
      <c r="H346" s="39">
        <f>H347+H371+H351+H367+H355+H361+H363+H365+H378+H369+H373+H376+H357+H353+H359+H349</f>
        <v>374400</v>
      </c>
    </row>
    <row r="347" spans="1:8" ht="42">
      <c r="A347" s="3" t="s">
        <v>562</v>
      </c>
      <c r="B347" s="3" t="s">
        <v>644</v>
      </c>
      <c r="C347" s="3" t="s">
        <v>217</v>
      </c>
      <c r="D347" s="3"/>
      <c r="E347" s="5" t="s">
        <v>472</v>
      </c>
      <c r="F347" s="41">
        <f>F348</f>
        <v>1116000</v>
      </c>
      <c r="G347" s="39">
        <f t="shared" si="4"/>
        <v>-1116000</v>
      </c>
      <c r="H347" s="41">
        <f>H348</f>
        <v>0</v>
      </c>
    </row>
    <row r="348" spans="1:8" ht="21">
      <c r="A348" s="3" t="s">
        <v>562</v>
      </c>
      <c r="B348" s="3" t="s">
        <v>644</v>
      </c>
      <c r="C348" s="3" t="s">
        <v>217</v>
      </c>
      <c r="D348" s="3" t="s">
        <v>530</v>
      </c>
      <c r="E348" s="69" t="s">
        <v>541</v>
      </c>
      <c r="F348" s="40">
        <v>1116000</v>
      </c>
      <c r="G348" s="39">
        <f t="shared" si="4"/>
        <v>-1116000</v>
      </c>
      <c r="H348" s="40">
        <v>0</v>
      </c>
    </row>
    <row r="349" spans="1:8" ht="35.25" customHeight="1">
      <c r="A349" s="3" t="s">
        <v>562</v>
      </c>
      <c r="B349" s="3" t="s">
        <v>644</v>
      </c>
      <c r="C349" s="3" t="s">
        <v>70</v>
      </c>
      <c r="D349" s="3"/>
      <c r="E349" s="69" t="s">
        <v>302</v>
      </c>
      <c r="F349" s="40">
        <f>F350</f>
        <v>0</v>
      </c>
      <c r="G349" s="39">
        <f t="shared" si="4"/>
        <v>374400</v>
      </c>
      <c r="H349" s="40">
        <f>H350</f>
        <v>374400</v>
      </c>
    </row>
    <row r="350" spans="1:8" ht="21">
      <c r="A350" s="3" t="s">
        <v>562</v>
      </c>
      <c r="B350" s="3" t="s">
        <v>644</v>
      </c>
      <c r="C350" s="3" t="s">
        <v>70</v>
      </c>
      <c r="D350" s="3" t="s">
        <v>375</v>
      </c>
      <c r="E350" s="69" t="s">
        <v>376</v>
      </c>
      <c r="F350" s="40">
        <v>0</v>
      </c>
      <c r="G350" s="39">
        <f t="shared" si="4"/>
        <v>374400</v>
      </c>
      <c r="H350" s="40">
        <v>374400</v>
      </c>
    </row>
    <row r="351" spans="1:8" ht="21" hidden="1">
      <c r="A351" s="3" t="s">
        <v>562</v>
      </c>
      <c r="B351" s="3" t="s">
        <v>644</v>
      </c>
      <c r="C351" s="3" t="s">
        <v>348</v>
      </c>
      <c r="D351" s="3"/>
      <c r="E351" s="31" t="s">
        <v>391</v>
      </c>
      <c r="F351" s="40">
        <f>F352</f>
        <v>0</v>
      </c>
      <c r="G351" s="39">
        <f t="shared" si="4"/>
        <v>0</v>
      </c>
      <c r="H351" s="40">
        <f>H352</f>
        <v>0</v>
      </c>
    </row>
    <row r="352" spans="1:8" ht="33.75" customHeight="1" hidden="1">
      <c r="A352" s="3" t="s">
        <v>562</v>
      </c>
      <c r="B352" s="3" t="s">
        <v>644</v>
      </c>
      <c r="C352" s="3" t="s">
        <v>348</v>
      </c>
      <c r="D352" s="3" t="s">
        <v>173</v>
      </c>
      <c r="E352" s="31" t="s">
        <v>174</v>
      </c>
      <c r="F352" s="40"/>
      <c r="G352" s="39">
        <f t="shared" si="4"/>
        <v>0</v>
      </c>
      <c r="H352" s="40"/>
    </row>
    <row r="353" spans="1:8" ht="27.75" customHeight="1" hidden="1">
      <c r="A353" s="3" t="s">
        <v>562</v>
      </c>
      <c r="B353" s="3" t="s">
        <v>644</v>
      </c>
      <c r="C353" s="3" t="s">
        <v>23</v>
      </c>
      <c r="D353" s="3"/>
      <c r="E353" s="31" t="s">
        <v>392</v>
      </c>
      <c r="F353" s="40">
        <f>F354</f>
        <v>0</v>
      </c>
      <c r="G353" s="39">
        <f t="shared" si="4"/>
        <v>0</v>
      </c>
      <c r="H353" s="40">
        <f>H354</f>
        <v>0</v>
      </c>
    </row>
    <row r="354" spans="1:8" ht="24" customHeight="1" hidden="1">
      <c r="A354" s="3" t="s">
        <v>562</v>
      </c>
      <c r="B354" s="3" t="s">
        <v>644</v>
      </c>
      <c r="C354" s="3" t="s">
        <v>23</v>
      </c>
      <c r="D354" s="3" t="s">
        <v>596</v>
      </c>
      <c r="E354" s="5" t="s">
        <v>597</v>
      </c>
      <c r="F354" s="40"/>
      <c r="G354" s="39">
        <f t="shared" si="4"/>
        <v>0</v>
      </c>
      <c r="H354" s="40"/>
    </row>
    <row r="355" spans="1:8" ht="17.25" customHeight="1" hidden="1">
      <c r="A355" s="3" t="s">
        <v>562</v>
      </c>
      <c r="B355" s="3" t="s">
        <v>644</v>
      </c>
      <c r="C355" s="3" t="s">
        <v>349</v>
      </c>
      <c r="D355" s="3"/>
      <c r="E355" s="31" t="s">
        <v>392</v>
      </c>
      <c r="F355" s="40">
        <f>F356</f>
        <v>0</v>
      </c>
      <c r="G355" s="39">
        <f t="shared" si="4"/>
        <v>0</v>
      </c>
      <c r="H355" s="40">
        <f>H356</f>
        <v>0</v>
      </c>
    </row>
    <row r="356" spans="1:8" ht="18.75" customHeight="1" hidden="1">
      <c r="A356" s="3" t="s">
        <v>562</v>
      </c>
      <c r="B356" s="3" t="s">
        <v>644</v>
      </c>
      <c r="C356" s="3" t="s">
        <v>349</v>
      </c>
      <c r="D356" s="3" t="s">
        <v>596</v>
      </c>
      <c r="E356" s="5" t="s">
        <v>597</v>
      </c>
      <c r="F356" s="40">
        <v>0</v>
      </c>
      <c r="G356" s="39">
        <f t="shared" si="4"/>
        <v>0</v>
      </c>
      <c r="H356" s="40">
        <v>0</v>
      </c>
    </row>
    <row r="357" spans="1:8" ht="56.25" customHeight="1" hidden="1">
      <c r="A357" s="3" t="s">
        <v>562</v>
      </c>
      <c r="B357" s="3" t="s">
        <v>644</v>
      </c>
      <c r="C357" s="3" t="s">
        <v>628</v>
      </c>
      <c r="D357" s="3"/>
      <c r="E357" s="5" t="s">
        <v>329</v>
      </c>
      <c r="F357" s="40">
        <f>F358</f>
        <v>0</v>
      </c>
      <c r="G357" s="39">
        <f t="shared" si="4"/>
        <v>0</v>
      </c>
      <c r="H357" s="40">
        <f>H358</f>
        <v>0</v>
      </c>
    </row>
    <row r="358" spans="1:8" ht="17.25" customHeight="1" hidden="1">
      <c r="A358" s="3" t="s">
        <v>562</v>
      </c>
      <c r="B358" s="3" t="s">
        <v>644</v>
      </c>
      <c r="C358" s="3" t="s">
        <v>628</v>
      </c>
      <c r="D358" s="3" t="s">
        <v>648</v>
      </c>
      <c r="E358" s="5" t="s">
        <v>649</v>
      </c>
      <c r="F358" s="40">
        <v>0</v>
      </c>
      <c r="G358" s="39">
        <f t="shared" si="4"/>
        <v>0</v>
      </c>
      <c r="H358" s="40">
        <v>0</v>
      </c>
    </row>
    <row r="359" spans="1:8" ht="32.25" customHeight="1" hidden="1">
      <c r="A359" s="3" t="s">
        <v>562</v>
      </c>
      <c r="B359" s="3" t="s">
        <v>644</v>
      </c>
      <c r="C359" s="3" t="s">
        <v>350</v>
      </c>
      <c r="D359" s="3"/>
      <c r="E359" s="31" t="s">
        <v>393</v>
      </c>
      <c r="F359" s="40">
        <f>F360</f>
        <v>0</v>
      </c>
      <c r="G359" s="39">
        <f t="shared" si="4"/>
        <v>0</v>
      </c>
      <c r="H359" s="40">
        <f>H360</f>
        <v>0</v>
      </c>
    </row>
    <row r="360" spans="1:8" ht="33.75" customHeight="1" hidden="1">
      <c r="A360" s="3" t="s">
        <v>562</v>
      </c>
      <c r="B360" s="3" t="s">
        <v>644</v>
      </c>
      <c r="C360" s="3" t="s">
        <v>350</v>
      </c>
      <c r="D360" s="3" t="s">
        <v>173</v>
      </c>
      <c r="E360" s="31" t="s">
        <v>174</v>
      </c>
      <c r="F360" s="40"/>
      <c r="G360" s="39">
        <f t="shared" si="4"/>
        <v>0</v>
      </c>
      <c r="H360" s="40"/>
    </row>
    <row r="361" spans="1:8" ht="12.75" hidden="1">
      <c r="A361" s="3" t="s">
        <v>562</v>
      </c>
      <c r="B361" s="3" t="s">
        <v>644</v>
      </c>
      <c r="C361" s="3" t="s">
        <v>408</v>
      </c>
      <c r="D361" s="3"/>
      <c r="E361" s="31" t="s">
        <v>392</v>
      </c>
      <c r="F361" s="40">
        <f>F362</f>
        <v>0</v>
      </c>
      <c r="G361" s="39">
        <f t="shared" si="4"/>
        <v>0</v>
      </c>
      <c r="H361" s="40">
        <f>H362</f>
        <v>0</v>
      </c>
    </row>
    <row r="362" spans="1:8" ht="18.75" customHeight="1" hidden="1">
      <c r="A362" s="3" t="s">
        <v>562</v>
      </c>
      <c r="B362" s="3" t="s">
        <v>644</v>
      </c>
      <c r="C362" s="3" t="s">
        <v>408</v>
      </c>
      <c r="D362" s="3" t="s">
        <v>596</v>
      </c>
      <c r="E362" s="5" t="s">
        <v>597</v>
      </c>
      <c r="F362" s="40"/>
      <c r="G362" s="39">
        <f t="shared" si="4"/>
        <v>0</v>
      </c>
      <c r="H362" s="40"/>
    </row>
    <row r="363" spans="1:8" ht="33.75" customHeight="1" hidden="1">
      <c r="A363" s="3" t="s">
        <v>562</v>
      </c>
      <c r="B363" s="3" t="s">
        <v>644</v>
      </c>
      <c r="C363" s="3" t="s">
        <v>350</v>
      </c>
      <c r="D363" s="3"/>
      <c r="E363" s="31" t="s">
        <v>393</v>
      </c>
      <c r="F363" s="40">
        <f>F364</f>
        <v>0</v>
      </c>
      <c r="G363" s="39">
        <f t="shared" si="4"/>
        <v>0</v>
      </c>
      <c r="H363" s="40">
        <f>H364</f>
        <v>0</v>
      </c>
    </row>
    <row r="364" spans="1:8" ht="33.75" customHeight="1" hidden="1">
      <c r="A364" s="3" t="s">
        <v>562</v>
      </c>
      <c r="B364" s="3" t="s">
        <v>644</v>
      </c>
      <c r="C364" s="3" t="s">
        <v>350</v>
      </c>
      <c r="D364" s="3" t="s">
        <v>173</v>
      </c>
      <c r="E364" s="31" t="s">
        <v>174</v>
      </c>
      <c r="F364" s="40"/>
      <c r="G364" s="39">
        <f t="shared" si="4"/>
        <v>0</v>
      </c>
      <c r="H364" s="40"/>
    </row>
    <row r="365" spans="1:8" ht="33.75" customHeight="1" hidden="1">
      <c r="A365" s="3" t="s">
        <v>562</v>
      </c>
      <c r="B365" s="3" t="s">
        <v>644</v>
      </c>
      <c r="C365" s="3" t="s">
        <v>351</v>
      </c>
      <c r="D365" s="3"/>
      <c r="E365" s="31" t="s">
        <v>394</v>
      </c>
      <c r="F365" s="40">
        <f>F366</f>
        <v>0</v>
      </c>
      <c r="G365" s="39">
        <f t="shared" si="4"/>
        <v>0</v>
      </c>
      <c r="H365" s="40">
        <f>H366</f>
        <v>0</v>
      </c>
    </row>
    <row r="366" spans="1:8" ht="33.75" customHeight="1" hidden="1">
      <c r="A366" s="3" t="s">
        <v>562</v>
      </c>
      <c r="B366" s="3" t="s">
        <v>644</v>
      </c>
      <c r="C366" s="3" t="s">
        <v>351</v>
      </c>
      <c r="D366" s="3" t="s">
        <v>173</v>
      </c>
      <c r="E366" s="31" t="s">
        <v>174</v>
      </c>
      <c r="F366" s="40"/>
      <c r="G366" s="39">
        <f t="shared" si="4"/>
        <v>0</v>
      </c>
      <c r="H366" s="40"/>
    </row>
    <row r="367" spans="1:8" ht="45.75" customHeight="1" hidden="1">
      <c r="A367" s="3" t="s">
        <v>562</v>
      </c>
      <c r="B367" s="3" t="s">
        <v>644</v>
      </c>
      <c r="C367" s="3" t="s">
        <v>312</v>
      </c>
      <c r="D367" s="3"/>
      <c r="E367" s="31" t="s">
        <v>325</v>
      </c>
      <c r="F367" s="40">
        <f>F368</f>
        <v>0</v>
      </c>
      <c r="G367" s="39">
        <f t="shared" si="4"/>
        <v>0</v>
      </c>
      <c r="H367" s="40">
        <f>H368</f>
        <v>0</v>
      </c>
    </row>
    <row r="368" spans="1:8" ht="39.75" customHeight="1" hidden="1">
      <c r="A368" s="3" t="s">
        <v>562</v>
      </c>
      <c r="B368" s="3" t="s">
        <v>644</v>
      </c>
      <c r="C368" s="3" t="s">
        <v>312</v>
      </c>
      <c r="D368" s="3" t="s">
        <v>173</v>
      </c>
      <c r="E368" s="31" t="s">
        <v>174</v>
      </c>
      <c r="F368" s="40"/>
      <c r="G368" s="39">
        <f t="shared" si="4"/>
        <v>0</v>
      </c>
      <c r="H368" s="40"/>
    </row>
    <row r="369" spans="1:8" ht="20.25" customHeight="1" hidden="1">
      <c r="A369" s="3" t="s">
        <v>562</v>
      </c>
      <c r="B369" s="3" t="s">
        <v>644</v>
      </c>
      <c r="C369" s="3" t="s">
        <v>408</v>
      </c>
      <c r="D369" s="3"/>
      <c r="E369" s="31" t="s">
        <v>392</v>
      </c>
      <c r="F369" s="40">
        <f>F370</f>
        <v>0</v>
      </c>
      <c r="G369" s="39">
        <f t="shared" si="4"/>
        <v>0</v>
      </c>
      <c r="H369" s="40">
        <f>H370</f>
        <v>0</v>
      </c>
    </row>
    <row r="370" spans="1:8" ht="23.25" customHeight="1" hidden="1">
      <c r="A370" s="3" t="s">
        <v>562</v>
      </c>
      <c r="B370" s="3" t="s">
        <v>644</v>
      </c>
      <c r="C370" s="3" t="s">
        <v>408</v>
      </c>
      <c r="D370" s="3" t="s">
        <v>568</v>
      </c>
      <c r="E370" s="31" t="s">
        <v>569</v>
      </c>
      <c r="F370" s="40"/>
      <c r="G370" s="39">
        <f t="shared" si="4"/>
        <v>0</v>
      </c>
      <c r="H370" s="40"/>
    </row>
    <row r="371" spans="1:8" ht="33.75" customHeight="1" hidden="1">
      <c r="A371" s="3" t="s">
        <v>562</v>
      </c>
      <c r="B371" s="3" t="s">
        <v>644</v>
      </c>
      <c r="C371" s="3" t="s">
        <v>100</v>
      </c>
      <c r="D371" s="2"/>
      <c r="E371" s="5" t="s">
        <v>243</v>
      </c>
      <c r="F371" s="41">
        <f>F372</f>
        <v>0</v>
      </c>
      <c r="G371" s="39">
        <f t="shared" si="4"/>
        <v>0</v>
      </c>
      <c r="H371" s="41">
        <f>H372</f>
        <v>0</v>
      </c>
    </row>
    <row r="372" spans="1:8" ht="16.5" customHeight="1" hidden="1">
      <c r="A372" s="3" t="s">
        <v>562</v>
      </c>
      <c r="B372" s="3" t="s">
        <v>644</v>
      </c>
      <c r="C372" s="3" t="s">
        <v>100</v>
      </c>
      <c r="D372" s="42" t="s">
        <v>646</v>
      </c>
      <c r="E372" s="11" t="s">
        <v>647</v>
      </c>
      <c r="F372" s="40">
        <v>0</v>
      </c>
      <c r="G372" s="39">
        <f t="shared" si="4"/>
        <v>0</v>
      </c>
      <c r="H372" s="40">
        <v>0</v>
      </c>
    </row>
    <row r="373" spans="1:8" ht="33.75" customHeight="1" hidden="1">
      <c r="A373" s="3" t="s">
        <v>562</v>
      </c>
      <c r="B373" s="3" t="s">
        <v>644</v>
      </c>
      <c r="C373" s="3" t="s">
        <v>100</v>
      </c>
      <c r="D373" s="42"/>
      <c r="E373" s="5" t="s">
        <v>243</v>
      </c>
      <c r="F373" s="40">
        <f>F374+F375</f>
        <v>0</v>
      </c>
      <c r="G373" s="39">
        <f t="shared" si="4"/>
        <v>0</v>
      </c>
      <c r="H373" s="40">
        <f>H374+H375</f>
        <v>0</v>
      </c>
    </row>
    <row r="374" spans="1:8" ht="16.5" customHeight="1" hidden="1">
      <c r="A374" s="3" t="s">
        <v>562</v>
      </c>
      <c r="B374" s="3" t="s">
        <v>644</v>
      </c>
      <c r="C374" s="3" t="s">
        <v>100</v>
      </c>
      <c r="D374" s="3" t="s">
        <v>596</v>
      </c>
      <c r="E374" s="5" t="s">
        <v>597</v>
      </c>
      <c r="F374" s="40">
        <v>0</v>
      </c>
      <c r="G374" s="39">
        <f t="shared" si="4"/>
        <v>0</v>
      </c>
      <c r="H374" s="40">
        <v>0</v>
      </c>
    </row>
    <row r="375" spans="1:8" ht="16.5" customHeight="1" hidden="1">
      <c r="A375" s="3" t="s">
        <v>562</v>
      </c>
      <c r="B375" s="3" t="s">
        <v>644</v>
      </c>
      <c r="C375" s="3" t="s">
        <v>100</v>
      </c>
      <c r="D375" s="3" t="s">
        <v>528</v>
      </c>
      <c r="E375" s="44" t="s">
        <v>540</v>
      </c>
      <c r="F375" s="40">
        <v>0</v>
      </c>
      <c r="G375" s="39">
        <f t="shared" si="4"/>
        <v>0</v>
      </c>
      <c r="H375" s="40">
        <v>0</v>
      </c>
    </row>
    <row r="376" spans="1:8" ht="38.25" customHeight="1" hidden="1">
      <c r="A376" s="3" t="s">
        <v>562</v>
      </c>
      <c r="B376" s="3" t="s">
        <v>644</v>
      </c>
      <c r="C376" s="3" t="s">
        <v>352</v>
      </c>
      <c r="D376" s="42"/>
      <c r="E376" s="44" t="s">
        <v>395</v>
      </c>
      <c r="F376" s="40">
        <f>F377</f>
        <v>0</v>
      </c>
      <c r="G376" s="39">
        <f>H376-F376</f>
        <v>0</v>
      </c>
      <c r="H376" s="40">
        <f>H377</f>
        <v>0</v>
      </c>
    </row>
    <row r="377" spans="1:8" ht="20.25" customHeight="1" hidden="1">
      <c r="A377" s="3" t="s">
        <v>562</v>
      </c>
      <c r="B377" s="3" t="s">
        <v>644</v>
      </c>
      <c r="C377" s="3" t="s">
        <v>352</v>
      </c>
      <c r="D377" s="42" t="s">
        <v>586</v>
      </c>
      <c r="E377" s="44" t="s">
        <v>587</v>
      </c>
      <c r="F377" s="40">
        <v>0</v>
      </c>
      <c r="G377" s="39">
        <f>H377-F377</f>
        <v>0</v>
      </c>
      <c r="H377" s="40">
        <v>0</v>
      </c>
    </row>
    <row r="378" spans="1:8" ht="36" customHeight="1" hidden="1">
      <c r="A378" s="3" t="s">
        <v>562</v>
      </c>
      <c r="B378" s="3" t="s">
        <v>644</v>
      </c>
      <c r="C378" s="3" t="s">
        <v>352</v>
      </c>
      <c r="D378" s="42"/>
      <c r="E378" s="44" t="s">
        <v>395</v>
      </c>
      <c r="F378" s="40">
        <f>F379</f>
        <v>0</v>
      </c>
      <c r="G378" s="39">
        <f t="shared" si="4"/>
        <v>0</v>
      </c>
      <c r="H378" s="40">
        <f>H379</f>
        <v>0</v>
      </c>
    </row>
    <row r="379" spans="1:8" ht="45" customHeight="1" hidden="1">
      <c r="A379" s="3" t="s">
        <v>562</v>
      </c>
      <c r="B379" s="3" t="s">
        <v>644</v>
      </c>
      <c r="C379" s="3" t="s">
        <v>352</v>
      </c>
      <c r="D379" s="42" t="s">
        <v>173</v>
      </c>
      <c r="E379" s="69" t="s">
        <v>477</v>
      </c>
      <c r="F379" s="40">
        <v>0</v>
      </c>
      <c r="G379" s="39">
        <f t="shared" si="4"/>
        <v>0</v>
      </c>
      <c r="H379" s="40">
        <v>0</v>
      </c>
    </row>
    <row r="380" spans="1:8" ht="18.75" customHeight="1">
      <c r="A380" s="3" t="s">
        <v>562</v>
      </c>
      <c r="B380" s="3" t="s">
        <v>710</v>
      </c>
      <c r="C380" s="3"/>
      <c r="D380" s="42"/>
      <c r="E380" s="69" t="s">
        <v>711</v>
      </c>
      <c r="F380" s="40">
        <f>F381</f>
        <v>4253000</v>
      </c>
      <c r="G380" s="39">
        <f t="shared" si="4"/>
        <v>881000</v>
      </c>
      <c r="H380" s="40">
        <f>H381+H385</f>
        <v>5134000</v>
      </c>
    </row>
    <row r="381" spans="1:8" ht="54.75" customHeight="1">
      <c r="A381" s="3" t="s">
        <v>562</v>
      </c>
      <c r="B381" s="3" t="s">
        <v>710</v>
      </c>
      <c r="C381" s="3" t="s">
        <v>529</v>
      </c>
      <c r="D381" s="42"/>
      <c r="E381" s="11" t="s">
        <v>329</v>
      </c>
      <c r="F381" s="40">
        <f>F382</f>
        <v>4253000</v>
      </c>
      <c r="G381" s="39">
        <f t="shared" si="4"/>
        <v>-4253000</v>
      </c>
      <c r="H381" s="40">
        <f>H382</f>
        <v>0</v>
      </c>
    </row>
    <row r="382" spans="1:8" ht="26.25" customHeight="1">
      <c r="A382" s="3" t="s">
        <v>562</v>
      </c>
      <c r="B382" s="3" t="s">
        <v>710</v>
      </c>
      <c r="C382" s="3" t="s">
        <v>529</v>
      </c>
      <c r="D382" s="42" t="s">
        <v>530</v>
      </c>
      <c r="E382" s="69" t="s">
        <v>541</v>
      </c>
      <c r="F382" s="40">
        <v>4253000</v>
      </c>
      <c r="G382" s="39">
        <f t="shared" si="4"/>
        <v>-4253000</v>
      </c>
      <c r="H382" s="40">
        <v>0</v>
      </c>
    </row>
    <row r="383" spans="1:8" ht="36.75" customHeight="1" hidden="1">
      <c r="A383" s="3" t="s">
        <v>562</v>
      </c>
      <c r="B383" s="3" t="s">
        <v>710</v>
      </c>
      <c r="C383" s="3" t="s">
        <v>425</v>
      </c>
      <c r="D383" s="42"/>
      <c r="E383" s="69" t="s">
        <v>629</v>
      </c>
      <c r="F383" s="40">
        <f>F384</f>
        <v>0</v>
      </c>
      <c r="G383" s="39">
        <f t="shared" si="4"/>
        <v>0</v>
      </c>
      <c r="H383" s="40">
        <f>H384</f>
        <v>0</v>
      </c>
    </row>
    <row r="384" spans="1:8" ht="19.5" customHeight="1" hidden="1">
      <c r="A384" s="3" t="s">
        <v>562</v>
      </c>
      <c r="B384" s="3" t="s">
        <v>710</v>
      </c>
      <c r="C384" s="3" t="s">
        <v>425</v>
      </c>
      <c r="D384" s="42" t="s">
        <v>648</v>
      </c>
      <c r="E384" s="69" t="s">
        <v>649</v>
      </c>
      <c r="F384" s="40"/>
      <c r="G384" s="39">
        <f t="shared" si="4"/>
        <v>0</v>
      </c>
      <c r="H384" s="40"/>
    </row>
    <row r="385" spans="1:8" ht="36.75" customHeight="1">
      <c r="A385" s="3" t="s">
        <v>562</v>
      </c>
      <c r="B385" s="3" t="s">
        <v>710</v>
      </c>
      <c r="C385" s="3" t="s">
        <v>628</v>
      </c>
      <c r="D385" s="42"/>
      <c r="E385" s="69" t="s">
        <v>629</v>
      </c>
      <c r="F385" s="40">
        <f>F386+F387</f>
        <v>0</v>
      </c>
      <c r="G385" s="39">
        <f t="shared" si="4"/>
        <v>5134000</v>
      </c>
      <c r="H385" s="40">
        <f>H386+H387</f>
        <v>5134000</v>
      </c>
    </row>
    <row r="386" spans="1:8" ht="21" customHeight="1">
      <c r="A386" s="3" t="s">
        <v>562</v>
      </c>
      <c r="B386" s="3" t="s">
        <v>710</v>
      </c>
      <c r="C386" s="3" t="s">
        <v>628</v>
      </c>
      <c r="D386" s="42" t="s">
        <v>530</v>
      </c>
      <c r="E386" s="69" t="s">
        <v>541</v>
      </c>
      <c r="F386" s="40">
        <v>0</v>
      </c>
      <c r="G386" s="39">
        <f t="shared" si="4"/>
        <v>5134000</v>
      </c>
      <c r="H386" s="40">
        <v>5134000</v>
      </c>
    </row>
    <row r="387" spans="1:8" ht="19.5" customHeight="1" hidden="1">
      <c r="A387" s="3" t="s">
        <v>562</v>
      </c>
      <c r="B387" s="3" t="s">
        <v>710</v>
      </c>
      <c r="C387" s="3" t="s">
        <v>628</v>
      </c>
      <c r="D387" s="42" t="s">
        <v>648</v>
      </c>
      <c r="E387" s="69" t="s">
        <v>649</v>
      </c>
      <c r="F387" s="40"/>
      <c r="G387" s="39">
        <f t="shared" si="4"/>
        <v>0</v>
      </c>
      <c r="H387" s="40"/>
    </row>
    <row r="388" spans="1:8" ht="20.25" customHeight="1">
      <c r="A388" s="3" t="s">
        <v>562</v>
      </c>
      <c r="B388" s="3" t="s">
        <v>426</v>
      </c>
      <c r="C388" s="3"/>
      <c r="D388" s="42"/>
      <c r="E388" s="44" t="s">
        <v>460</v>
      </c>
      <c r="F388" s="40">
        <f>F389+F392</f>
        <v>150000</v>
      </c>
      <c r="G388" s="39">
        <f t="shared" si="4"/>
        <v>656500</v>
      </c>
      <c r="H388" s="40">
        <f>H389+H392</f>
        <v>806500</v>
      </c>
    </row>
    <row r="389" spans="1:8" ht="39" customHeight="1">
      <c r="A389" s="3" t="s">
        <v>562</v>
      </c>
      <c r="B389" s="3" t="s">
        <v>426</v>
      </c>
      <c r="C389" s="3" t="s">
        <v>640</v>
      </c>
      <c r="D389" s="42"/>
      <c r="E389" s="5" t="s">
        <v>241</v>
      </c>
      <c r="F389" s="40">
        <f>F390+F391</f>
        <v>150000</v>
      </c>
      <c r="G389" s="39">
        <f t="shared" si="4"/>
        <v>656500</v>
      </c>
      <c r="H389" s="40">
        <f>H390+H391</f>
        <v>806500</v>
      </c>
    </row>
    <row r="390" spans="1:8" ht="20.25" customHeight="1" hidden="1">
      <c r="A390" s="3" t="s">
        <v>562</v>
      </c>
      <c r="B390" s="3" t="s">
        <v>426</v>
      </c>
      <c r="C390" s="3" t="s">
        <v>640</v>
      </c>
      <c r="D390" s="3" t="s">
        <v>596</v>
      </c>
      <c r="E390" s="5" t="s">
        <v>597</v>
      </c>
      <c r="F390" s="40">
        <v>0</v>
      </c>
      <c r="G390" s="39">
        <f t="shared" si="4"/>
        <v>0</v>
      </c>
      <c r="H390" s="40">
        <v>0</v>
      </c>
    </row>
    <row r="391" spans="1:8" ht="20.25" customHeight="1">
      <c r="A391" s="3" t="s">
        <v>562</v>
      </c>
      <c r="B391" s="3" t="s">
        <v>426</v>
      </c>
      <c r="C391" s="3" t="s">
        <v>640</v>
      </c>
      <c r="D391" s="3" t="s">
        <v>520</v>
      </c>
      <c r="E391" s="11" t="s">
        <v>535</v>
      </c>
      <c r="F391" s="40">
        <v>150000</v>
      </c>
      <c r="G391" s="39">
        <f t="shared" si="4"/>
        <v>656500</v>
      </c>
      <c r="H391" s="40">
        <f>18000+109500+264500+134500+280000</f>
        <v>806500</v>
      </c>
    </row>
    <row r="392" spans="1:8" ht="39.75" customHeight="1" hidden="1">
      <c r="A392" s="3" t="s">
        <v>562</v>
      </c>
      <c r="B392" s="3" t="s">
        <v>426</v>
      </c>
      <c r="C392" s="3" t="s">
        <v>643</v>
      </c>
      <c r="D392" s="42"/>
      <c r="E392" s="11" t="s">
        <v>242</v>
      </c>
      <c r="F392" s="40">
        <f>F393+F394</f>
        <v>0</v>
      </c>
      <c r="G392" s="39">
        <f t="shared" si="4"/>
        <v>0</v>
      </c>
      <c r="H392" s="40">
        <f>H393+H394</f>
        <v>0</v>
      </c>
    </row>
    <row r="393" spans="1:8" ht="16.5" customHeight="1" hidden="1">
      <c r="A393" s="3" t="s">
        <v>562</v>
      </c>
      <c r="B393" s="3" t="s">
        <v>426</v>
      </c>
      <c r="C393" s="3" t="s">
        <v>643</v>
      </c>
      <c r="D393" s="3" t="s">
        <v>596</v>
      </c>
      <c r="E393" s="11" t="s">
        <v>597</v>
      </c>
      <c r="F393" s="40">
        <v>0</v>
      </c>
      <c r="G393" s="39">
        <f t="shared" si="4"/>
        <v>0</v>
      </c>
      <c r="H393" s="40">
        <v>0</v>
      </c>
    </row>
    <row r="394" spans="1:8" ht="16.5" customHeight="1" hidden="1">
      <c r="A394" s="3" t="s">
        <v>562</v>
      </c>
      <c r="B394" s="3" t="s">
        <v>426</v>
      </c>
      <c r="C394" s="3" t="s">
        <v>643</v>
      </c>
      <c r="D394" s="3" t="s">
        <v>520</v>
      </c>
      <c r="E394" s="11" t="s">
        <v>535</v>
      </c>
      <c r="F394" s="40">
        <v>0</v>
      </c>
      <c r="G394" s="39">
        <f t="shared" si="4"/>
        <v>0</v>
      </c>
      <c r="H394" s="40">
        <v>0</v>
      </c>
    </row>
    <row r="395" spans="1:8" ht="16.5" customHeight="1">
      <c r="A395" s="3" t="s">
        <v>562</v>
      </c>
      <c r="B395" s="3" t="s">
        <v>481</v>
      </c>
      <c r="C395" s="3"/>
      <c r="D395" s="3"/>
      <c r="E395" s="11" t="s">
        <v>742</v>
      </c>
      <c r="F395" s="40">
        <f>F396</f>
        <v>2322000</v>
      </c>
      <c r="G395" s="39">
        <f t="shared" si="4"/>
        <v>0</v>
      </c>
      <c r="H395" s="40">
        <f>H396</f>
        <v>2322000</v>
      </c>
    </row>
    <row r="396" spans="1:8" ht="24.75" customHeight="1">
      <c r="A396" s="3" t="s">
        <v>562</v>
      </c>
      <c r="B396" s="3" t="s">
        <v>481</v>
      </c>
      <c r="C396" s="3" t="s">
        <v>743</v>
      </c>
      <c r="D396" s="3"/>
      <c r="E396" s="11" t="s">
        <v>744</v>
      </c>
      <c r="F396" s="40">
        <f>F397</f>
        <v>2322000</v>
      </c>
      <c r="G396" s="39">
        <f t="shared" si="4"/>
        <v>0</v>
      </c>
      <c r="H396" s="40">
        <f>H397</f>
        <v>2322000</v>
      </c>
    </row>
    <row r="397" spans="1:8" ht="36.75" customHeight="1">
      <c r="A397" s="3" t="s">
        <v>562</v>
      </c>
      <c r="B397" s="3" t="s">
        <v>481</v>
      </c>
      <c r="C397" s="3" t="s">
        <v>743</v>
      </c>
      <c r="D397" s="3" t="s">
        <v>531</v>
      </c>
      <c r="E397" s="11" t="s">
        <v>542</v>
      </c>
      <c r="F397" s="40">
        <v>2322000</v>
      </c>
      <c r="G397" s="39">
        <f t="shared" si="4"/>
        <v>0</v>
      </c>
      <c r="H397" s="40">
        <v>2322000</v>
      </c>
    </row>
    <row r="398" spans="1:8" ht="26.25" customHeight="1" hidden="1">
      <c r="A398" s="1" t="s">
        <v>650</v>
      </c>
      <c r="B398" s="7"/>
      <c r="C398" s="7"/>
      <c r="D398" s="7"/>
      <c r="E398" s="28" t="s">
        <v>651</v>
      </c>
      <c r="F398" s="38">
        <f>F405+F428+F459+F468+F490+F402+F477+F399</f>
        <v>0</v>
      </c>
      <c r="G398" s="38">
        <f t="shared" si="4"/>
        <v>0</v>
      </c>
      <c r="H398" s="38">
        <f>H405+H428+H459+H468+H490+H402+H477+H399</f>
        <v>0</v>
      </c>
    </row>
    <row r="399" spans="1:8" ht="35.25" customHeight="1" hidden="1">
      <c r="A399" s="3" t="s">
        <v>650</v>
      </c>
      <c r="B399" s="3" t="s">
        <v>610</v>
      </c>
      <c r="C399" s="64"/>
      <c r="D399" s="7"/>
      <c r="E399" s="5" t="s">
        <v>611</v>
      </c>
      <c r="F399" s="39">
        <f>F400</f>
        <v>0</v>
      </c>
      <c r="G399" s="39">
        <f t="shared" si="4"/>
        <v>0</v>
      </c>
      <c r="H399" s="39">
        <f>H400</f>
        <v>0</v>
      </c>
    </row>
    <row r="400" spans="1:8" ht="33" customHeight="1" hidden="1">
      <c r="A400" s="3" t="s">
        <v>650</v>
      </c>
      <c r="B400" s="3" t="s">
        <v>610</v>
      </c>
      <c r="C400" s="33">
        <v>2180100</v>
      </c>
      <c r="D400" s="7"/>
      <c r="E400" s="5" t="s">
        <v>613</v>
      </c>
      <c r="F400" s="39">
        <f>F401</f>
        <v>0</v>
      </c>
      <c r="G400" s="39">
        <f t="shared" si="4"/>
        <v>0</v>
      </c>
      <c r="H400" s="39">
        <f>H401</f>
        <v>0</v>
      </c>
    </row>
    <row r="401" spans="1:8" ht="27.75" customHeight="1" hidden="1">
      <c r="A401" s="3" t="s">
        <v>650</v>
      </c>
      <c r="B401" s="3" t="s">
        <v>610</v>
      </c>
      <c r="C401" s="33">
        <v>2180100</v>
      </c>
      <c r="D401" s="3" t="s">
        <v>614</v>
      </c>
      <c r="E401" s="5" t="s">
        <v>615</v>
      </c>
      <c r="F401" s="39"/>
      <c r="G401" s="39">
        <f t="shared" si="4"/>
        <v>0</v>
      </c>
      <c r="H401" s="39"/>
    </row>
    <row r="402" spans="1:8" ht="24" customHeight="1" hidden="1">
      <c r="A402" s="3" t="s">
        <v>650</v>
      </c>
      <c r="B402" s="30" t="s">
        <v>112</v>
      </c>
      <c r="C402" s="33"/>
      <c r="D402" s="2"/>
      <c r="E402" s="31" t="s">
        <v>116</v>
      </c>
      <c r="F402" s="39">
        <f>F403</f>
        <v>0</v>
      </c>
      <c r="G402" s="39">
        <f t="shared" si="4"/>
        <v>0</v>
      </c>
      <c r="H402" s="39">
        <f>H403</f>
        <v>0</v>
      </c>
    </row>
    <row r="403" spans="1:8" ht="18.75" customHeight="1" hidden="1">
      <c r="A403" s="3" t="s">
        <v>650</v>
      </c>
      <c r="B403" s="30" t="s">
        <v>112</v>
      </c>
      <c r="C403" s="30" t="s">
        <v>470</v>
      </c>
      <c r="D403" s="2"/>
      <c r="E403" s="44" t="s">
        <v>471</v>
      </c>
      <c r="F403" s="39">
        <f>F404</f>
        <v>0</v>
      </c>
      <c r="G403" s="39">
        <f t="shared" si="4"/>
        <v>0</v>
      </c>
      <c r="H403" s="39">
        <f>H404</f>
        <v>0</v>
      </c>
    </row>
    <row r="404" spans="1:8" ht="15.75" customHeight="1" hidden="1">
      <c r="A404" s="3" t="s">
        <v>650</v>
      </c>
      <c r="B404" s="30" t="s">
        <v>112</v>
      </c>
      <c r="C404" s="30" t="s">
        <v>470</v>
      </c>
      <c r="D404" s="3" t="s">
        <v>586</v>
      </c>
      <c r="E404" s="31" t="s">
        <v>587</v>
      </c>
      <c r="F404" s="39"/>
      <c r="G404" s="39">
        <f t="shared" si="4"/>
        <v>0</v>
      </c>
      <c r="H404" s="39"/>
    </row>
    <row r="405" spans="1:8" ht="16.5" customHeight="1" hidden="1">
      <c r="A405" s="3" t="s">
        <v>650</v>
      </c>
      <c r="B405" s="3" t="s">
        <v>652</v>
      </c>
      <c r="C405" s="2"/>
      <c r="D405" s="2"/>
      <c r="E405" s="5" t="s">
        <v>653</v>
      </c>
      <c r="F405" s="39">
        <f>F408+F414+F416+F418+F412+F420+F424+F426+F422+F410+F406</f>
        <v>0</v>
      </c>
      <c r="G405" s="39">
        <f t="shared" si="4"/>
        <v>0</v>
      </c>
      <c r="H405" s="39">
        <f>H408+H414+H416+H418+H412+H420+H424+H426+H422+H410+H406</f>
        <v>0</v>
      </c>
    </row>
    <row r="406" spans="1:8" ht="45.75" customHeight="1" hidden="1">
      <c r="A406" s="3" t="s">
        <v>650</v>
      </c>
      <c r="B406" s="3" t="s">
        <v>652</v>
      </c>
      <c r="C406" s="3" t="s">
        <v>24</v>
      </c>
      <c r="D406" s="2"/>
      <c r="E406" s="5" t="s">
        <v>25</v>
      </c>
      <c r="F406" s="39">
        <f>F407</f>
        <v>0</v>
      </c>
      <c r="G406" s="39">
        <f t="shared" si="4"/>
        <v>0</v>
      </c>
      <c r="H406" s="39">
        <f>H407</f>
        <v>0</v>
      </c>
    </row>
    <row r="407" spans="1:8" ht="16.5" customHeight="1" hidden="1">
      <c r="A407" s="3" t="s">
        <v>650</v>
      </c>
      <c r="B407" s="3" t="s">
        <v>652</v>
      </c>
      <c r="C407" s="3" t="s">
        <v>24</v>
      </c>
      <c r="D407" s="3" t="s">
        <v>586</v>
      </c>
      <c r="E407" s="5" t="s">
        <v>587</v>
      </c>
      <c r="F407" s="39"/>
      <c r="G407" s="39">
        <f t="shared" si="4"/>
        <v>0</v>
      </c>
      <c r="H407" s="39"/>
    </row>
    <row r="408" spans="1:8" ht="15.75" customHeight="1" hidden="1">
      <c r="A408" s="3" t="s">
        <v>650</v>
      </c>
      <c r="B408" s="3" t="s">
        <v>652</v>
      </c>
      <c r="C408" s="3" t="s">
        <v>654</v>
      </c>
      <c r="D408" s="2"/>
      <c r="E408" s="5" t="s">
        <v>635</v>
      </c>
      <c r="F408" s="39">
        <f>F409</f>
        <v>0</v>
      </c>
      <c r="G408" s="39">
        <f aca="true" t="shared" si="5" ref="G408:G496">H408-F408</f>
        <v>0</v>
      </c>
      <c r="H408" s="39">
        <f>H409</f>
        <v>0</v>
      </c>
    </row>
    <row r="409" spans="1:8" ht="15" customHeight="1" hidden="1">
      <c r="A409" s="3" t="s">
        <v>650</v>
      </c>
      <c r="B409" s="3" t="s">
        <v>652</v>
      </c>
      <c r="C409" s="3" t="s">
        <v>654</v>
      </c>
      <c r="D409" s="3" t="s">
        <v>586</v>
      </c>
      <c r="E409" s="5" t="s">
        <v>587</v>
      </c>
      <c r="F409" s="40">
        <v>0</v>
      </c>
      <c r="G409" s="39">
        <f t="shared" si="5"/>
        <v>0</v>
      </c>
      <c r="H409" s="40">
        <v>0</v>
      </c>
    </row>
    <row r="410" spans="1:8" ht="24" customHeight="1" hidden="1">
      <c r="A410" s="3" t="s">
        <v>650</v>
      </c>
      <c r="B410" s="3" t="s">
        <v>652</v>
      </c>
      <c r="C410" s="3" t="s">
        <v>512</v>
      </c>
      <c r="D410" s="3"/>
      <c r="E410" s="31" t="s">
        <v>509</v>
      </c>
      <c r="F410" s="40">
        <f>F411</f>
        <v>0</v>
      </c>
      <c r="G410" s="39">
        <f>H410-F410</f>
        <v>0</v>
      </c>
      <c r="H410" s="40">
        <f>H411</f>
        <v>0</v>
      </c>
    </row>
    <row r="411" spans="1:8" ht="15" customHeight="1" hidden="1">
      <c r="A411" s="3" t="s">
        <v>650</v>
      </c>
      <c r="B411" s="3" t="s">
        <v>652</v>
      </c>
      <c r="C411" s="3" t="s">
        <v>512</v>
      </c>
      <c r="D411" s="3" t="s">
        <v>586</v>
      </c>
      <c r="E411" s="5" t="s">
        <v>587</v>
      </c>
      <c r="F411" s="40"/>
      <c r="G411" s="39">
        <f>H411-F411</f>
        <v>0</v>
      </c>
      <c r="H411" s="40"/>
    </row>
    <row r="412" spans="1:8" ht="25.5" customHeight="1" hidden="1">
      <c r="A412" s="3" t="s">
        <v>650</v>
      </c>
      <c r="B412" s="3" t="s">
        <v>652</v>
      </c>
      <c r="C412" s="3" t="s">
        <v>175</v>
      </c>
      <c r="D412" s="3"/>
      <c r="E412" s="5" t="s">
        <v>176</v>
      </c>
      <c r="F412" s="40">
        <f>F413</f>
        <v>0</v>
      </c>
      <c r="G412" s="39">
        <f t="shared" si="5"/>
        <v>0</v>
      </c>
      <c r="H412" s="40">
        <f>H413</f>
        <v>0</v>
      </c>
    </row>
    <row r="413" spans="1:8" ht="16.5" customHeight="1" hidden="1">
      <c r="A413" s="3" t="s">
        <v>650</v>
      </c>
      <c r="B413" s="3" t="s">
        <v>652</v>
      </c>
      <c r="C413" s="3" t="s">
        <v>175</v>
      </c>
      <c r="D413" s="3" t="s">
        <v>586</v>
      </c>
      <c r="E413" s="5" t="s">
        <v>587</v>
      </c>
      <c r="F413" s="40"/>
      <c r="G413" s="39">
        <f t="shared" si="5"/>
        <v>0</v>
      </c>
      <c r="H413" s="40"/>
    </row>
    <row r="414" spans="1:8" ht="24.75" customHeight="1" hidden="1">
      <c r="A414" s="3" t="s">
        <v>650</v>
      </c>
      <c r="B414" s="3" t="s">
        <v>652</v>
      </c>
      <c r="C414" s="3" t="s">
        <v>655</v>
      </c>
      <c r="D414" s="2"/>
      <c r="E414" s="5" t="s">
        <v>244</v>
      </c>
      <c r="F414" s="41">
        <f>F415</f>
        <v>0</v>
      </c>
      <c r="G414" s="39">
        <f t="shared" si="5"/>
        <v>0</v>
      </c>
      <c r="H414" s="41">
        <f>H415</f>
        <v>0</v>
      </c>
    </row>
    <row r="415" spans="1:8" ht="16.5" customHeight="1" hidden="1">
      <c r="A415" s="3" t="s">
        <v>650</v>
      </c>
      <c r="B415" s="3" t="s">
        <v>652</v>
      </c>
      <c r="C415" s="3" t="s">
        <v>655</v>
      </c>
      <c r="D415" s="3" t="s">
        <v>586</v>
      </c>
      <c r="E415" s="5" t="s">
        <v>587</v>
      </c>
      <c r="F415" s="40">
        <v>0</v>
      </c>
      <c r="G415" s="39">
        <f t="shared" si="5"/>
        <v>0</v>
      </c>
      <c r="H415" s="40">
        <v>0</v>
      </c>
    </row>
    <row r="416" spans="1:8" ht="27" customHeight="1" hidden="1">
      <c r="A416" s="3" t="s">
        <v>650</v>
      </c>
      <c r="B416" s="3" t="s">
        <v>652</v>
      </c>
      <c r="C416" s="3" t="s">
        <v>656</v>
      </c>
      <c r="D416" s="2"/>
      <c r="E416" s="5" t="s">
        <v>245</v>
      </c>
      <c r="F416" s="41">
        <f>F417</f>
        <v>0</v>
      </c>
      <c r="G416" s="39">
        <f t="shared" si="5"/>
        <v>0</v>
      </c>
      <c r="H416" s="41">
        <f>H417</f>
        <v>0</v>
      </c>
    </row>
    <row r="417" spans="1:8" ht="16.5" customHeight="1" hidden="1">
      <c r="A417" s="3" t="s">
        <v>650</v>
      </c>
      <c r="B417" s="3" t="s">
        <v>652</v>
      </c>
      <c r="C417" s="3" t="s">
        <v>656</v>
      </c>
      <c r="D417" s="3" t="s">
        <v>586</v>
      </c>
      <c r="E417" s="5" t="s">
        <v>587</v>
      </c>
      <c r="F417" s="40">
        <v>0</v>
      </c>
      <c r="G417" s="39">
        <f t="shared" si="5"/>
        <v>0</v>
      </c>
      <c r="H417" s="40">
        <v>0</v>
      </c>
    </row>
    <row r="418" spans="1:8" ht="17.25" customHeight="1" hidden="1">
      <c r="A418" s="3" t="s">
        <v>650</v>
      </c>
      <c r="B418" s="3" t="s">
        <v>652</v>
      </c>
      <c r="C418" s="3" t="s">
        <v>657</v>
      </c>
      <c r="D418" s="2"/>
      <c r="E418" s="5" t="s">
        <v>111</v>
      </c>
      <c r="F418" s="41">
        <f>F419</f>
        <v>0</v>
      </c>
      <c r="G418" s="39">
        <f t="shared" si="5"/>
        <v>0</v>
      </c>
      <c r="H418" s="41">
        <f>H419</f>
        <v>0</v>
      </c>
    </row>
    <row r="419" spans="1:8" ht="16.5" customHeight="1" hidden="1">
      <c r="A419" s="3" t="s">
        <v>650</v>
      </c>
      <c r="B419" s="3" t="s">
        <v>652</v>
      </c>
      <c r="C419" s="3" t="s">
        <v>657</v>
      </c>
      <c r="D419" s="3" t="s">
        <v>586</v>
      </c>
      <c r="E419" s="5" t="s">
        <v>587</v>
      </c>
      <c r="F419" s="40">
        <v>0</v>
      </c>
      <c r="G419" s="39">
        <f t="shared" si="5"/>
        <v>0</v>
      </c>
      <c r="H419" s="40">
        <v>0</v>
      </c>
    </row>
    <row r="420" spans="1:8" ht="23.25" customHeight="1" hidden="1">
      <c r="A420" s="29" t="s">
        <v>650</v>
      </c>
      <c r="B420" s="30" t="s">
        <v>652</v>
      </c>
      <c r="C420" s="30" t="s">
        <v>120</v>
      </c>
      <c r="D420" s="2"/>
      <c r="E420" s="31" t="s">
        <v>121</v>
      </c>
      <c r="F420" s="40">
        <f>F421</f>
        <v>0</v>
      </c>
      <c r="G420" s="39">
        <f t="shared" si="5"/>
        <v>0</v>
      </c>
      <c r="H420" s="40">
        <f>H421</f>
        <v>0</v>
      </c>
    </row>
    <row r="421" spans="1:8" ht="16.5" customHeight="1" hidden="1">
      <c r="A421" s="29" t="s">
        <v>650</v>
      </c>
      <c r="B421" s="30" t="s">
        <v>652</v>
      </c>
      <c r="C421" s="30" t="s">
        <v>120</v>
      </c>
      <c r="D421" s="3" t="s">
        <v>586</v>
      </c>
      <c r="E421" s="31" t="s">
        <v>587</v>
      </c>
      <c r="F421" s="40">
        <v>0</v>
      </c>
      <c r="G421" s="39">
        <f t="shared" si="5"/>
        <v>0</v>
      </c>
      <c r="H421" s="40">
        <v>0</v>
      </c>
    </row>
    <row r="422" spans="1:8" ht="27" customHeight="1" hidden="1">
      <c r="A422" s="29" t="s">
        <v>650</v>
      </c>
      <c r="B422" s="30" t="s">
        <v>652</v>
      </c>
      <c r="C422" s="30" t="s">
        <v>513</v>
      </c>
      <c r="D422" s="3"/>
      <c r="E422" s="31" t="s">
        <v>511</v>
      </c>
      <c r="F422" s="40">
        <f>F423</f>
        <v>0</v>
      </c>
      <c r="G422" s="39">
        <f>H422-F422</f>
        <v>0</v>
      </c>
      <c r="H422" s="40">
        <f>H423</f>
        <v>0</v>
      </c>
    </row>
    <row r="423" spans="1:8" ht="16.5" customHeight="1" hidden="1">
      <c r="A423" s="29" t="s">
        <v>650</v>
      </c>
      <c r="B423" s="30" t="s">
        <v>652</v>
      </c>
      <c r="C423" s="30" t="s">
        <v>513</v>
      </c>
      <c r="D423" s="3" t="s">
        <v>586</v>
      </c>
      <c r="E423" s="5" t="s">
        <v>587</v>
      </c>
      <c r="F423" s="40">
        <v>0</v>
      </c>
      <c r="G423" s="39">
        <f>H423-F423</f>
        <v>0</v>
      </c>
      <c r="H423" s="40">
        <v>0</v>
      </c>
    </row>
    <row r="424" spans="1:8" ht="25.5" customHeight="1" hidden="1">
      <c r="A424" s="29" t="s">
        <v>650</v>
      </c>
      <c r="B424" s="30" t="s">
        <v>652</v>
      </c>
      <c r="C424" s="30" t="s">
        <v>177</v>
      </c>
      <c r="D424" s="3"/>
      <c r="E424" s="5" t="s">
        <v>246</v>
      </c>
      <c r="F424" s="40">
        <f>F425</f>
        <v>0</v>
      </c>
      <c r="G424" s="39">
        <f t="shared" si="5"/>
        <v>0</v>
      </c>
      <c r="H424" s="40">
        <f>H425</f>
        <v>0</v>
      </c>
    </row>
    <row r="425" spans="1:8" ht="16.5" customHeight="1" hidden="1">
      <c r="A425" s="29" t="s">
        <v>650</v>
      </c>
      <c r="B425" s="30" t="s">
        <v>652</v>
      </c>
      <c r="C425" s="30" t="s">
        <v>177</v>
      </c>
      <c r="D425" s="3" t="s">
        <v>586</v>
      </c>
      <c r="E425" s="5" t="s">
        <v>587</v>
      </c>
      <c r="F425" s="40"/>
      <c r="G425" s="39">
        <f t="shared" si="5"/>
        <v>0</v>
      </c>
      <c r="H425" s="40"/>
    </row>
    <row r="426" spans="1:8" ht="18.75" customHeight="1" hidden="1">
      <c r="A426" s="29" t="s">
        <v>650</v>
      </c>
      <c r="B426" s="30" t="s">
        <v>652</v>
      </c>
      <c r="C426" s="30" t="s">
        <v>122</v>
      </c>
      <c r="D426" s="2"/>
      <c r="E426" s="31" t="s">
        <v>123</v>
      </c>
      <c r="F426" s="40">
        <f>F427</f>
        <v>0</v>
      </c>
      <c r="G426" s="39">
        <f t="shared" si="5"/>
        <v>0</v>
      </c>
      <c r="H426" s="40">
        <f>H427</f>
        <v>0</v>
      </c>
    </row>
    <row r="427" spans="1:8" ht="16.5" customHeight="1" hidden="1">
      <c r="A427" s="29" t="s">
        <v>650</v>
      </c>
      <c r="B427" s="30" t="s">
        <v>652</v>
      </c>
      <c r="C427" s="30" t="s">
        <v>122</v>
      </c>
      <c r="D427" s="3" t="s">
        <v>586</v>
      </c>
      <c r="E427" s="31" t="s">
        <v>587</v>
      </c>
      <c r="F427" s="40">
        <v>0</v>
      </c>
      <c r="G427" s="39">
        <f t="shared" si="5"/>
        <v>0</v>
      </c>
      <c r="H427" s="40">
        <v>0</v>
      </c>
    </row>
    <row r="428" spans="1:8" ht="16.5" customHeight="1" hidden="1">
      <c r="A428" s="3" t="s">
        <v>650</v>
      </c>
      <c r="B428" s="3" t="s">
        <v>660</v>
      </c>
      <c r="C428" s="2"/>
      <c r="D428" s="2"/>
      <c r="E428" s="5" t="s">
        <v>661</v>
      </c>
      <c r="F428" s="39">
        <f>F429+F431+F433+F435+F441+F443+F445+F451+F457+F437+F439+F449+F455+F447+F453</f>
        <v>0</v>
      </c>
      <c r="G428" s="39">
        <f t="shared" si="5"/>
        <v>0</v>
      </c>
      <c r="H428" s="39">
        <f>H429+H431+H433+H435+H441+H443+H445+H451+H457+H437+H439+H449+H455+H447+H453</f>
        <v>0</v>
      </c>
    </row>
    <row r="429" spans="1:8" ht="19.5" customHeight="1" hidden="1">
      <c r="A429" s="3" t="s">
        <v>650</v>
      </c>
      <c r="B429" s="3" t="s">
        <v>660</v>
      </c>
      <c r="C429" s="3" t="s">
        <v>654</v>
      </c>
      <c r="D429" s="2"/>
      <c r="E429" s="5" t="s">
        <v>635</v>
      </c>
      <c r="F429" s="39">
        <f>F430</f>
        <v>0</v>
      </c>
      <c r="G429" s="39">
        <f t="shared" si="5"/>
        <v>0</v>
      </c>
      <c r="H429" s="39">
        <f>H430</f>
        <v>0</v>
      </c>
    </row>
    <row r="430" spans="1:8" ht="17.25" customHeight="1" hidden="1">
      <c r="A430" s="3" t="s">
        <v>650</v>
      </c>
      <c r="B430" s="3" t="s">
        <v>660</v>
      </c>
      <c r="C430" s="3" t="s">
        <v>654</v>
      </c>
      <c r="D430" s="3" t="s">
        <v>586</v>
      </c>
      <c r="E430" s="5" t="s">
        <v>587</v>
      </c>
      <c r="F430" s="40">
        <v>0</v>
      </c>
      <c r="G430" s="39">
        <f t="shared" si="5"/>
        <v>0</v>
      </c>
      <c r="H430" s="40">
        <v>0</v>
      </c>
    </row>
    <row r="431" spans="1:8" ht="24" customHeight="1" hidden="1">
      <c r="A431" s="3" t="s">
        <v>650</v>
      </c>
      <c r="B431" s="3" t="s">
        <v>660</v>
      </c>
      <c r="C431" s="3" t="s">
        <v>655</v>
      </c>
      <c r="D431" s="2"/>
      <c r="E431" s="5" t="s">
        <v>244</v>
      </c>
      <c r="F431" s="41">
        <f>F432</f>
        <v>0</v>
      </c>
      <c r="G431" s="39">
        <f t="shared" si="5"/>
        <v>0</v>
      </c>
      <c r="H431" s="41">
        <f>H432</f>
        <v>0</v>
      </c>
    </row>
    <row r="432" spans="1:8" ht="17.25" customHeight="1" hidden="1">
      <c r="A432" s="3" t="s">
        <v>650</v>
      </c>
      <c r="B432" s="3" t="s">
        <v>660</v>
      </c>
      <c r="C432" s="3" t="s">
        <v>655</v>
      </c>
      <c r="D432" s="3" t="s">
        <v>586</v>
      </c>
      <c r="E432" s="5" t="s">
        <v>587</v>
      </c>
      <c r="F432" s="40">
        <v>0</v>
      </c>
      <c r="G432" s="39">
        <f t="shared" si="5"/>
        <v>0</v>
      </c>
      <c r="H432" s="40">
        <v>0</v>
      </c>
    </row>
    <row r="433" spans="1:8" ht="16.5" customHeight="1" hidden="1">
      <c r="A433" s="3" t="s">
        <v>650</v>
      </c>
      <c r="B433" s="3" t="s">
        <v>660</v>
      </c>
      <c r="C433" s="3" t="s">
        <v>657</v>
      </c>
      <c r="D433" s="2"/>
      <c r="E433" s="5" t="s">
        <v>111</v>
      </c>
      <c r="F433" s="41">
        <f>F434</f>
        <v>0</v>
      </c>
      <c r="G433" s="39">
        <f t="shared" si="5"/>
        <v>0</v>
      </c>
      <c r="H433" s="41">
        <f>H434</f>
        <v>0</v>
      </c>
    </row>
    <row r="434" spans="1:8" ht="16.5" customHeight="1" hidden="1">
      <c r="A434" s="3" t="s">
        <v>650</v>
      </c>
      <c r="B434" s="3" t="s">
        <v>660</v>
      </c>
      <c r="C434" s="3" t="s">
        <v>657</v>
      </c>
      <c r="D434" s="3" t="s">
        <v>586</v>
      </c>
      <c r="E434" s="5" t="s">
        <v>587</v>
      </c>
      <c r="F434" s="40"/>
      <c r="G434" s="39">
        <f t="shared" si="5"/>
        <v>0</v>
      </c>
      <c r="H434" s="40"/>
    </row>
    <row r="435" spans="1:8" ht="25.5" customHeight="1" hidden="1">
      <c r="A435" s="3" t="s">
        <v>650</v>
      </c>
      <c r="B435" s="3" t="s">
        <v>660</v>
      </c>
      <c r="C435" s="3" t="s">
        <v>659</v>
      </c>
      <c r="D435" s="2"/>
      <c r="E435" s="5" t="s">
        <v>240</v>
      </c>
      <c r="F435" s="41">
        <f>F436</f>
        <v>0</v>
      </c>
      <c r="G435" s="39">
        <f t="shared" si="5"/>
        <v>0</v>
      </c>
      <c r="H435" s="41">
        <f>H436</f>
        <v>0</v>
      </c>
    </row>
    <row r="436" spans="1:8" ht="16.5" customHeight="1" hidden="1">
      <c r="A436" s="3" t="s">
        <v>650</v>
      </c>
      <c r="B436" s="3" t="s">
        <v>660</v>
      </c>
      <c r="C436" s="3" t="s">
        <v>659</v>
      </c>
      <c r="D436" s="3" t="s">
        <v>586</v>
      </c>
      <c r="E436" s="5" t="s">
        <v>587</v>
      </c>
      <c r="F436" s="40"/>
      <c r="G436" s="39">
        <f t="shared" si="5"/>
        <v>0</v>
      </c>
      <c r="H436" s="40"/>
    </row>
    <row r="437" spans="1:8" ht="23.25" customHeight="1" hidden="1">
      <c r="A437" s="29" t="s">
        <v>650</v>
      </c>
      <c r="B437" s="30" t="s">
        <v>660</v>
      </c>
      <c r="C437" s="30" t="s">
        <v>120</v>
      </c>
      <c r="D437" s="2"/>
      <c r="E437" s="31" t="s">
        <v>121</v>
      </c>
      <c r="F437" s="40">
        <f>F438</f>
        <v>0</v>
      </c>
      <c r="G437" s="39">
        <f t="shared" si="5"/>
        <v>0</v>
      </c>
      <c r="H437" s="40">
        <f>H438</f>
        <v>0</v>
      </c>
    </row>
    <row r="438" spans="1:8" ht="16.5" customHeight="1" hidden="1">
      <c r="A438" s="29" t="s">
        <v>650</v>
      </c>
      <c r="B438" s="30" t="s">
        <v>660</v>
      </c>
      <c r="C438" s="30" t="s">
        <v>120</v>
      </c>
      <c r="D438" s="3" t="s">
        <v>586</v>
      </c>
      <c r="E438" s="31" t="s">
        <v>587</v>
      </c>
      <c r="F438" s="40">
        <v>0</v>
      </c>
      <c r="G438" s="39">
        <f t="shared" si="5"/>
        <v>0</v>
      </c>
      <c r="H438" s="40">
        <v>0</v>
      </c>
    </row>
    <row r="439" spans="1:8" ht="18" customHeight="1" hidden="1">
      <c r="A439" s="29" t="s">
        <v>650</v>
      </c>
      <c r="B439" s="30" t="s">
        <v>660</v>
      </c>
      <c r="C439" s="30" t="s">
        <v>122</v>
      </c>
      <c r="D439" s="2"/>
      <c r="E439" s="31" t="s">
        <v>123</v>
      </c>
      <c r="F439" s="40">
        <f>F440</f>
        <v>0</v>
      </c>
      <c r="G439" s="39">
        <f t="shared" si="5"/>
        <v>0</v>
      </c>
      <c r="H439" s="40">
        <f>H440</f>
        <v>0</v>
      </c>
    </row>
    <row r="440" spans="1:8" ht="16.5" customHeight="1" hidden="1">
      <c r="A440" s="29" t="s">
        <v>650</v>
      </c>
      <c r="B440" s="30" t="s">
        <v>660</v>
      </c>
      <c r="C440" s="30" t="s">
        <v>122</v>
      </c>
      <c r="D440" s="3" t="s">
        <v>586</v>
      </c>
      <c r="E440" s="31" t="s">
        <v>587</v>
      </c>
      <c r="F440" s="40">
        <v>0</v>
      </c>
      <c r="G440" s="39">
        <f t="shared" si="5"/>
        <v>0</v>
      </c>
      <c r="H440" s="40">
        <v>0</v>
      </c>
    </row>
    <row r="441" spans="1:8" ht="17.25" customHeight="1" hidden="1">
      <c r="A441" s="3" t="s">
        <v>650</v>
      </c>
      <c r="B441" s="3" t="s">
        <v>660</v>
      </c>
      <c r="C441" s="3" t="s">
        <v>662</v>
      </c>
      <c r="D441" s="2"/>
      <c r="E441" s="5" t="s">
        <v>635</v>
      </c>
      <c r="F441" s="41">
        <f>F442</f>
        <v>0</v>
      </c>
      <c r="G441" s="39">
        <f t="shared" si="5"/>
        <v>0</v>
      </c>
      <c r="H441" s="41">
        <f>H442</f>
        <v>0</v>
      </c>
    </row>
    <row r="442" spans="1:8" ht="16.5" customHeight="1" hidden="1">
      <c r="A442" s="3" t="s">
        <v>650</v>
      </c>
      <c r="B442" s="3" t="s">
        <v>660</v>
      </c>
      <c r="C442" s="3" t="s">
        <v>662</v>
      </c>
      <c r="D442" s="3" t="s">
        <v>586</v>
      </c>
      <c r="E442" s="5" t="s">
        <v>587</v>
      </c>
      <c r="F442" s="40">
        <v>0</v>
      </c>
      <c r="G442" s="39">
        <f t="shared" si="5"/>
        <v>0</v>
      </c>
      <c r="H442" s="40">
        <v>0</v>
      </c>
    </row>
    <row r="443" spans="1:8" ht="23.25" customHeight="1" hidden="1">
      <c r="A443" s="3" t="s">
        <v>650</v>
      </c>
      <c r="B443" s="3" t="s">
        <v>660</v>
      </c>
      <c r="C443" s="3" t="s">
        <v>663</v>
      </c>
      <c r="D443" s="2"/>
      <c r="E443" s="5" t="s">
        <v>244</v>
      </c>
      <c r="F443" s="41">
        <f>F444</f>
        <v>0</v>
      </c>
      <c r="G443" s="39">
        <f t="shared" si="5"/>
        <v>0</v>
      </c>
      <c r="H443" s="41">
        <f>H444</f>
        <v>0</v>
      </c>
    </row>
    <row r="444" spans="1:8" ht="16.5" customHeight="1" hidden="1">
      <c r="A444" s="3" t="s">
        <v>650</v>
      </c>
      <c r="B444" s="3" t="s">
        <v>660</v>
      </c>
      <c r="C444" s="3" t="s">
        <v>663</v>
      </c>
      <c r="D444" s="3" t="s">
        <v>586</v>
      </c>
      <c r="E444" s="5" t="s">
        <v>587</v>
      </c>
      <c r="F444" s="40">
        <v>0</v>
      </c>
      <c r="G444" s="39">
        <f t="shared" si="5"/>
        <v>0</v>
      </c>
      <c r="H444" s="40">
        <v>0</v>
      </c>
    </row>
    <row r="445" spans="1:8" ht="15.75" customHeight="1" hidden="1">
      <c r="A445" s="3" t="s">
        <v>650</v>
      </c>
      <c r="B445" s="3" t="s">
        <v>660</v>
      </c>
      <c r="C445" s="3" t="s">
        <v>664</v>
      </c>
      <c r="D445" s="2"/>
      <c r="E445" s="5" t="s">
        <v>92</v>
      </c>
      <c r="F445" s="41">
        <f>F446</f>
        <v>0</v>
      </c>
      <c r="G445" s="39">
        <f t="shared" si="5"/>
        <v>0</v>
      </c>
      <c r="H445" s="41">
        <f>H446</f>
        <v>0</v>
      </c>
    </row>
    <row r="446" spans="1:8" ht="16.5" customHeight="1" hidden="1">
      <c r="A446" s="3" t="s">
        <v>650</v>
      </c>
      <c r="B446" s="3" t="s">
        <v>660</v>
      </c>
      <c r="C446" s="3" t="s">
        <v>664</v>
      </c>
      <c r="D446" s="3" t="s">
        <v>586</v>
      </c>
      <c r="E446" s="5" t="s">
        <v>587</v>
      </c>
      <c r="F446" s="40">
        <v>0</v>
      </c>
      <c r="G446" s="39">
        <f t="shared" si="5"/>
        <v>0</v>
      </c>
      <c r="H446" s="40">
        <v>0</v>
      </c>
    </row>
    <row r="447" spans="1:8" ht="24.75" customHeight="1" hidden="1">
      <c r="A447" s="3" t="s">
        <v>650</v>
      </c>
      <c r="B447" s="3" t="s">
        <v>660</v>
      </c>
      <c r="C447" s="30" t="s">
        <v>178</v>
      </c>
      <c r="D447" s="3"/>
      <c r="E447" s="5" t="s">
        <v>179</v>
      </c>
      <c r="F447" s="40">
        <f>F448</f>
        <v>0</v>
      </c>
      <c r="G447" s="39">
        <f t="shared" si="5"/>
        <v>0</v>
      </c>
      <c r="H447" s="40">
        <f>H448</f>
        <v>0</v>
      </c>
    </row>
    <row r="448" spans="1:8" ht="16.5" customHeight="1" hidden="1">
      <c r="A448" s="3" t="s">
        <v>650</v>
      </c>
      <c r="B448" s="3" t="s">
        <v>660</v>
      </c>
      <c r="C448" s="30" t="s">
        <v>178</v>
      </c>
      <c r="D448" s="3" t="s">
        <v>586</v>
      </c>
      <c r="E448" s="5" t="s">
        <v>587</v>
      </c>
      <c r="F448" s="40"/>
      <c r="G448" s="39">
        <f t="shared" si="5"/>
        <v>0</v>
      </c>
      <c r="H448" s="40"/>
    </row>
    <row r="449" spans="1:8" ht="23.25" customHeight="1" hidden="1">
      <c r="A449" s="29" t="s">
        <v>650</v>
      </c>
      <c r="B449" s="30" t="s">
        <v>660</v>
      </c>
      <c r="C449" s="30" t="s">
        <v>101</v>
      </c>
      <c r="D449" s="2"/>
      <c r="E449" s="5" t="s">
        <v>244</v>
      </c>
      <c r="F449" s="40">
        <f>F450</f>
        <v>0</v>
      </c>
      <c r="G449" s="39">
        <f t="shared" si="5"/>
        <v>0</v>
      </c>
      <c r="H449" s="40">
        <f>H450</f>
        <v>0</v>
      </c>
    </row>
    <row r="450" spans="1:8" ht="16.5" customHeight="1" hidden="1">
      <c r="A450" s="29" t="s">
        <v>650</v>
      </c>
      <c r="B450" s="30" t="s">
        <v>660</v>
      </c>
      <c r="C450" s="30" t="s">
        <v>101</v>
      </c>
      <c r="D450" s="3" t="s">
        <v>586</v>
      </c>
      <c r="E450" s="31" t="s">
        <v>587</v>
      </c>
      <c r="F450" s="40">
        <v>0</v>
      </c>
      <c r="G450" s="39">
        <f t="shared" si="5"/>
        <v>0</v>
      </c>
      <c r="H450" s="40">
        <v>0</v>
      </c>
    </row>
    <row r="451" spans="1:8" ht="24" customHeight="1" hidden="1">
      <c r="A451" s="3" t="s">
        <v>650</v>
      </c>
      <c r="B451" s="3" t="s">
        <v>660</v>
      </c>
      <c r="C451" s="3" t="s">
        <v>665</v>
      </c>
      <c r="D451" s="2"/>
      <c r="E451" s="5" t="s">
        <v>658</v>
      </c>
      <c r="F451" s="41">
        <f>F452</f>
        <v>0</v>
      </c>
      <c r="G451" s="39">
        <f t="shared" si="5"/>
        <v>0</v>
      </c>
      <c r="H451" s="41">
        <f>H452</f>
        <v>0</v>
      </c>
    </row>
    <row r="452" spans="1:8" ht="16.5" customHeight="1" hidden="1">
      <c r="A452" s="3" t="s">
        <v>650</v>
      </c>
      <c r="B452" s="3" t="s">
        <v>660</v>
      </c>
      <c r="C452" s="3" t="s">
        <v>665</v>
      </c>
      <c r="D452" s="3" t="s">
        <v>586</v>
      </c>
      <c r="E452" s="5" t="s">
        <v>587</v>
      </c>
      <c r="F452" s="40">
        <v>0</v>
      </c>
      <c r="G452" s="39">
        <f t="shared" si="5"/>
        <v>0</v>
      </c>
      <c r="H452" s="40">
        <v>0</v>
      </c>
    </row>
    <row r="453" spans="1:8" ht="24.75" customHeight="1" hidden="1">
      <c r="A453" s="3" t="s">
        <v>650</v>
      </c>
      <c r="B453" s="3" t="s">
        <v>660</v>
      </c>
      <c r="C453" s="30" t="s">
        <v>180</v>
      </c>
      <c r="D453" s="3"/>
      <c r="E453" s="5" t="s">
        <v>247</v>
      </c>
      <c r="F453" s="40">
        <f>F454</f>
        <v>0</v>
      </c>
      <c r="G453" s="39">
        <f t="shared" si="5"/>
        <v>0</v>
      </c>
      <c r="H453" s="40">
        <f>H454</f>
        <v>0</v>
      </c>
    </row>
    <row r="454" spans="1:8" ht="16.5" customHeight="1" hidden="1">
      <c r="A454" s="3" t="s">
        <v>650</v>
      </c>
      <c r="B454" s="3" t="s">
        <v>660</v>
      </c>
      <c r="C454" s="30" t="s">
        <v>180</v>
      </c>
      <c r="D454" s="3" t="s">
        <v>586</v>
      </c>
      <c r="E454" s="5" t="s">
        <v>587</v>
      </c>
      <c r="F454" s="40"/>
      <c r="G454" s="39">
        <f t="shared" si="5"/>
        <v>0</v>
      </c>
      <c r="H454" s="40"/>
    </row>
    <row r="455" spans="1:8" ht="26.25" customHeight="1" hidden="1">
      <c r="A455" s="29" t="s">
        <v>650</v>
      </c>
      <c r="B455" s="30" t="s">
        <v>660</v>
      </c>
      <c r="C455" s="30" t="s">
        <v>124</v>
      </c>
      <c r="D455" s="2"/>
      <c r="E455" s="31" t="s">
        <v>125</v>
      </c>
      <c r="F455" s="40">
        <f>F456</f>
        <v>0</v>
      </c>
      <c r="G455" s="39">
        <f t="shared" si="5"/>
        <v>0</v>
      </c>
      <c r="H455" s="40">
        <f>H456</f>
        <v>0</v>
      </c>
    </row>
    <row r="456" spans="1:8" ht="16.5" customHeight="1" hidden="1">
      <c r="A456" s="29" t="s">
        <v>650</v>
      </c>
      <c r="B456" s="30" t="s">
        <v>660</v>
      </c>
      <c r="C456" s="30" t="s">
        <v>124</v>
      </c>
      <c r="D456" s="3" t="s">
        <v>586</v>
      </c>
      <c r="E456" s="31" t="s">
        <v>587</v>
      </c>
      <c r="F456" s="40">
        <v>0</v>
      </c>
      <c r="G456" s="39">
        <f t="shared" si="5"/>
        <v>0</v>
      </c>
      <c r="H456" s="40">
        <v>0</v>
      </c>
    </row>
    <row r="457" spans="1:8" ht="37.5" customHeight="1" hidden="1">
      <c r="A457" s="3" t="s">
        <v>650</v>
      </c>
      <c r="B457" s="3" t="s">
        <v>660</v>
      </c>
      <c r="C457" s="3" t="s">
        <v>666</v>
      </c>
      <c r="D457" s="2"/>
      <c r="E457" s="5" t="s">
        <v>667</v>
      </c>
      <c r="F457" s="41">
        <f>F458</f>
        <v>0</v>
      </c>
      <c r="G457" s="39">
        <f t="shared" si="5"/>
        <v>0</v>
      </c>
      <c r="H457" s="41">
        <f>H458</f>
        <v>0</v>
      </c>
    </row>
    <row r="458" spans="1:8" ht="16.5" customHeight="1" hidden="1">
      <c r="A458" s="3" t="s">
        <v>650</v>
      </c>
      <c r="B458" s="3" t="s">
        <v>660</v>
      </c>
      <c r="C458" s="3" t="s">
        <v>666</v>
      </c>
      <c r="D458" s="3" t="s">
        <v>586</v>
      </c>
      <c r="E458" s="5" t="s">
        <v>587</v>
      </c>
      <c r="F458" s="40">
        <v>0</v>
      </c>
      <c r="G458" s="39">
        <f t="shared" si="5"/>
        <v>0</v>
      </c>
      <c r="H458" s="40">
        <v>0</v>
      </c>
    </row>
    <row r="459" spans="1:8" ht="20.25" customHeight="1" hidden="1">
      <c r="A459" s="3" t="s">
        <v>650</v>
      </c>
      <c r="B459" s="3" t="s">
        <v>668</v>
      </c>
      <c r="C459" s="2"/>
      <c r="D459" s="2"/>
      <c r="E459" s="5" t="s">
        <v>669</v>
      </c>
      <c r="F459" s="39">
        <f>F460+F462+F464+F466</f>
        <v>0</v>
      </c>
      <c r="G459" s="39">
        <f t="shared" si="5"/>
        <v>0</v>
      </c>
      <c r="H459" s="39">
        <f>H460+H462+H464+H466</f>
        <v>0</v>
      </c>
    </row>
    <row r="460" spans="1:8" ht="16.5" customHeight="1" hidden="1">
      <c r="A460" s="3" t="s">
        <v>650</v>
      </c>
      <c r="B460" s="3" t="s">
        <v>668</v>
      </c>
      <c r="C460" s="3" t="s">
        <v>654</v>
      </c>
      <c r="D460" s="2"/>
      <c r="E460" s="5" t="s">
        <v>635</v>
      </c>
      <c r="F460" s="39">
        <f>F461</f>
        <v>0</v>
      </c>
      <c r="G460" s="39">
        <f t="shared" si="5"/>
        <v>0</v>
      </c>
      <c r="H460" s="39">
        <f>H461</f>
        <v>0</v>
      </c>
    </row>
    <row r="461" spans="1:8" ht="16.5" customHeight="1" hidden="1">
      <c r="A461" s="3" t="s">
        <v>650</v>
      </c>
      <c r="B461" s="3" t="s">
        <v>668</v>
      </c>
      <c r="C461" s="3" t="s">
        <v>654</v>
      </c>
      <c r="D461" s="3" t="s">
        <v>586</v>
      </c>
      <c r="E461" s="5" t="s">
        <v>587</v>
      </c>
      <c r="F461" s="40">
        <v>0</v>
      </c>
      <c r="G461" s="39">
        <f t="shared" si="5"/>
        <v>0</v>
      </c>
      <c r="H461" s="40">
        <v>0</v>
      </c>
    </row>
    <row r="462" spans="1:8" ht="25.5" customHeight="1" hidden="1">
      <c r="A462" s="3" t="s">
        <v>650</v>
      </c>
      <c r="B462" s="3" t="s">
        <v>668</v>
      </c>
      <c r="C462" s="3" t="s">
        <v>655</v>
      </c>
      <c r="D462" s="2"/>
      <c r="E462" s="5" t="s">
        <v>244</v>
      </c>
      <c r="F462" s="41">
        <f>F463</f>
        <v>0</v>
      </c>
      <c r="G462" s="39">
        <f t="shared" si="5"/>
        <v>0</v>
      </c>
      <c r="H462" s="41">
        <f>H463</f>
        <v>0</v>
      </c>
    </row>
    <row r="463" spans="1:8" ht="16.5" customHeight="1" hidden="1">
      <c r="A463" s="3" t="s">
        <v>650</v>
      </c>
      <c r="B463" s="3" t="s">
        <v>668</v>
      </c>
      <c r="C463" s="3" t="s">
        <v>655</v>
      </c>
      <c r="D463" s="3" t="s">
        <v>586</v>
      </c>
      <c r="E463" s="5" t="s">
        <v>587</v>
      </c>
      <c r="F463" s="40">
        <v>0</v>
      </c>
      <c r="G463" s="39">
        <f t="shared" si="5"/>
        <v>0</v>
      </c>
      <c r="H463" s="40">
        <v>0</v>
      </c>
    </row>
    <row r="464" spans="1:8" ht="24" customHeight="1" hidden="1">
      <c r="A464" s="3" t="s">
        <v>650</v>
      </c>
      <c r="B464" s="3" t="s">
        <v>668</v>
      </c>
      <c r="C464" s="3" t="s">
        <v>656</v>
      </c>
      <c r="D464" s="2"/>
      <c r="E464" s="5" t="s">
        <v>245</v>
      </c>
      <c r="F464" s="41">
        <f>F465</f>
        <v>0</v>
      </c>
      <c r="G464" s="39">
        <f t="shared" si="5"/>
        <v>0</v>
      </c>
      <c r="H464" s="41">
        <f>H465</f>
        <v>0</v>
      </c>
    </row>
    <row r="465" spans="1:8" ht="16.5" customHeight="1" hidden="1">
      <c r="A465" s="3" t="s">
        <v>650</v>
      </c>
      <c r="B465" s="3" t="s">
        <v>668</v>
      </c>
      <c r="C465" s="3" t="s">
        <v>656</v>
      </c>
      <c r="D465" s="3" t="s">
        <v>586</v>
      </c>
      <c r="E465" s="5" t="s">
        <v>587</v>
      </c>
      <c r="F465" s="40">
        <v>0</v>
      </c>
      <c r="G465" s="39">
        <f t="shared" si="5"/>
        <v>0</v>
      </c>
      <c r="H465" s="40">
        <v>0</v>
      </c>
    </row>
    <row r="466" spans="1:8" ht="24.75" customHeight="1" hidden="1">
      <c r="A466" s="29" t="s">
        <v>650</v>
      </c>
      <c r="B466" s="30" t="s">
        <v>668</v>
      </c>
      <c r="C466" s="30" t="s">
        <v>120</v>
      </c>
      <c r="D466" s="2"/>
      <c r="E466" s="31" t="s">
        <v>121</v>
      </c>
      <c r="F466" s="40">
        <f>F467</f>
        <v>0</v>
      </c>
      <c r="G466" s="39">
        <f t="shared" si="5"/>
        <v>0</v>
      </c>
      <c r="H466" s="40">
        <f>H467</f>
        <v>0</v>
      </c>
    </row>
    <row r="467" spans="1:8" ht="16.5" customHeight="1" hidden="1">
      <c r="A467" s="29" t="s">
        <v>650</v>
      </c>
      <c r="B467" s="30" t="s">
        <v>668</v>
      </c>
      <c r="C467" s="30" t="s">
        <v>120</v>
      </c>
      <c r="D467" s="3" t="s">
        <v>586</v>
      </c>
      <c r="E467" s="31" t="s">
        <v>587</v>
      </c>
      <c r="F467" s="40">
        <v>0</v>
      </c>
      <c r="G467" s="39">
        <f t="shared" si="5"/>
        <v>0</v>
      </c>
      <c r="H467" s="40">
        <v>0</v>
      </c>
    </row>
    <row r="468" spans="1:8" ht="15" customHeight="1" hidden="1">
      <c r="A468" s="3" t="s">
        <v>650</v>
      </c>
      <c r="B468" s="3" t="s">
        <v>670</v>
      </c>
      <c r="C468" s="2"/>
      <c r="D468" s="2"/>
      <c r="E468" s="5" t="s">
        <v>671</v>
      </c>
      <c r="F468" s="39">
        <f>F469+F471+F473+F475</f>
        <v>0</v>
      </c>
      <c r="G468" s="39">
        <f t="shared" si="5"/>
        <v>0</v>
      </c>
      <c r="H468" s="39">
        <f>H469+H471+H473+H475</f>
        <v>0</v>
      </c>
    </row>
    <row r="469" spans="1:8" ht="18.75" customHeight="1" hidden="1">
      <c r="A469" s="3" t="s">
        <v>650</v>
      </c>
      <c r="B469" s="3" t="s">
        <v>670</v>
      </c>
      <c r="C469" s="3" t="s">
        <v>654</v>
      </c>
      <c r="D469" s="2"/>
      <c r="E469" s="5" t="s">
        <v>635</v>
      </c>
      <c r="F469" s="39">
        <f>F470</f>
        <v>0</v>
      </c>
      <c r="G469" s="39">
        <f t="shared" si="5"/>
        <v>0</v>
      </c>
      <c r="H469" s="39">
        <f>H470</f>
        <v>0</v>
      </c>
    </row>
    <row r="470" spans="1:8" ht="16.5" customHeight="1" hidden="1">
      <c r="A470" s="3" t="s">
        <v>650</v>
      </c>
      <c r="B470" s="3" t="s">
        <v>670</v>
      </c>
      <c r="C470" s="3" t="s">
        <v>654</v>
      </c>
      <c r="D470" s="3" t="s">
        <v>586</v>
      </c>
      <c r="E470" s="5" t="s">
        <v>587</v>
      </c>
      <c r="F470" s="40">
        <v>0</v>
      </c>
      <c r="G470" s="39">
        <f t="shared" si="5"/>
        <v>0</v>
      </c>
      <c r="H470" s="40">
        <v>0</v>
      </c>
    </row>
    <row r="471" spans="1:8" ht="23.25" customHeight="1" hidden="1">
      <c r="A471" s="3" t="s">
        <v>650</v>
      </c>
      <c r="B471" s="3" t="s">
        <v>670</v>
      </c>
      <c r="C471" s="3" t="s">
        <v>655</v>
      </c>
      <c r="D471" s="2"/>
      <c r="E471" s="5" t="s">
        <v>244</v>
      </c>
      <c r="F471" s="41">
        <f>F472</f>
        <v>0</v>
      </c>
      <c r="G471" s="39">
        <f t="shared" si="5"/>
        <v>0</v>
      </c>
      <c r="H471" s="41">
        <f>H472</f>
        <v>0</v>
      </c>
    </row>
    <row r="472" spans="1:8" ht="16.5" customHeight="1" hidden="1">
      <c r="A472" s="3" t="s">
        <v>650</v>
      </c>
      <c r="B472" s="3" t="s">
        <v>670</v>
      </c>
      <c r="C472" s="3" t="s">
        <v>655</v>
      </c>
      <c r="D472" s="3" t="s">
        <v>586</v>
      </c>
      <c r="E472" s="5" t="s">
        <v>587</v>
      </c>
      <c r="F472" s="40">
        <v>0</v>
      </c>
      <c r="G472" s="39">
        <f t="shared" si="5"/>
        <v>0</v>
      </c>
      <c r="H472" s="40">
        <v>0</v>
      </c>
    </row>
    <row r="473" spans="1:8" ht="35.25" customHeight="1" hidden="1">
      <c r="A473" s="3" t="s">
        <v>650</v>
      </c>
      <c r="B473" s="3" t="s">
        <v>670</v>
      </c>
      <c r="C473" s="3" t="s">
        <v>666</v>
      </c>
      <c r="D473" s="2"/>
      <c r="E473" s="5" t="s">
        <v>667</v>
      </c>
      <c r="F473" s="41">
        <f>F474</f>
        <v>0</v>
      </c>
      <c r="G473" s="39">
        <f t="shared" si="5"/>
        <v>0</v>
      </c>
      <c r="H473" s="41">
        <f>H474</f>
        <v>0</v>
      </c>
    </row>
    <row r="474" spans="1:11" ht="16.5" customHeight="1" hidden="1">
      <c r="A474" s="3" t="s">
        <v>650</v>
      </c>
      <c r="B474" s="3" t="s">
        <v>670</v>
      </c>
      <c r="C474" s="3" t="s">
        <v>666</v>
      </c>
      <c r="D474" s="3" t="s">
        <v>586</v>
      </c>
      <c r="E474" s="5" t="s">
        <v>587</v>
      </c>
      <c r="F474" s="40">
        <v>0</v>
      </c>
      <c r="G474" s="39">
        <f t="shared" si="5"/>
        <v>0</v>
      </c>
      <c r="H474" s="40">
        <v>0</v>
      </c>
      <c r="I474" s="9"/>
      <c r="J474" s="9"/>
      <c r="K474" s="9"/>
    </row>
    <row r="475" spans="1:11" ht="26.25" customHeight="1" hidden="1">
      <c r="A475" s="3" t="s">
        <v>650</v>
      </c>
      <c r="B475" s="3" t="s">
        <v>670</v>
      </c>
      <c r="C475" s="3" t="s">
        <v>126</v>
      </c>
      <c r="D475" s="3"/>
      <c r="E475" s="59" t="s">
        <v>459</v>
      </c>
      <c r="F475" s="40">
        <f>F476</f>
        <v>0</v>
      </c>
      <c r="G475" s="39">
        <f t="shared" si="5"/>
        <v>0</v>
      </c>
      <c r="H475" s="40">
        <f>H476</f>
        <v>0</v>
      </c>
      <c r="I475" s="9"/>
      <c r="J475" s="9"/>
      <c r="K475" s="9"/>
    </row>
    <row r="476" spans="1:11" ht="16.5" customHeight="1" hidden="1">
      <c r="A476" s="3" t="s">
        <v>650</v>
      </c>
      <c r="B476" s="3" t="s">
        <v>670</v>
      </c>
      <c r="C476" s="3" t="s">
        <v>126</v>
      </c>
      <c r="D476" s="3" t="s">
        <v>586</v>
      </c>
      <c r="E476" s="5" t="s">
        <v>587</v>
      </c>
      <c r="F476" s="40">
        <v>0</v>
      </c>
      <c r="G476" s="39">
        <f t="shared" si="5"/>
        <v>0</v>
      </c>
      <c r="H476" s="40">
        <v>0</v>
      </c>
      <c r="I476" s="9"/>
      <c r="J476" s="9"/>
      <c r="K476" s="9"/>
    </row>
    <row r="477" spans="1:11" ht="16.5" customHeight="1" hidden="1">
      <c r="A477" s="3" t="s">
        <v>650</v>
      </c>
      <c r="B477" s="3" t="s">
        <v>491</v>
      </c>
      <c r="C477" s="3"/>
      <c r="D477" s="3"/>
      <c r="E477" s="11" t="s">
        <v>492</v>
      </c>
      <c r="F477" s="40">
        <f>F478+F480+F482+F484+F486+F488</f>
        <v>0</v>
      </c>
      <c r="G477" s="39">
        <f t="shared" si="5"/>
        <v>0</v>
      </c>
      <c r="H477" s="40">
        <f>H478+H480+H482+H484+H486+H488</f>
        <v>0</v>
      </c>
      <c r="I477" s="9"/>
      <c r="J477" s="9"/>
      <c r="K477" s="9"/>
    </row>
    <row r="478" spans="1:11" ht="28.5" customHeight="1" hidden="1">
      <c r="A478" s="3" t="s">
        <v>650</v>
      </c>
      <c r="B478" s="3" t="s">
        <v>491</v>
      </c>
      <c r="C478" s="3" t="s">
        <v>672</v>
      </c>
      <c r="D478" s="3"/>
      <c r="E478" s="5" t="s">
        <v>248</v>
      </c>
      <c r="F478" s="40">
        <f>F479</f>
        <v>0</v>
      </c>
      <c r="G478" s="39">
        <f t="shared" si="5"/>
        <v>0</v>
      </c>
      <c r="H478" s="40">
        <f>H479</f>
        <v>0</v>
      </c>
      <c r="I478" s="9"/>
      <c r="J478" s="9"/>
      <c r="K478" s="9"/>
    </row>
    <row r="479" spans="1:11" ht="16.5" customHeight="1" hidden="1">
      <c r="A479" s="3" t="s">
        <v>650</v>
      </c>
      <c r="B479" s="3" t="s">
        <v>491</v>
      </c>
      <c r="C479" s="3" t="s">
        <v>672</v>
      </c>
      <c r="D479" s="3" t="s">
        <v>586</v>
      </c>
      <c r="E479" s="5" t="s">
        <v>587</v>
      </c>
      <c r="F479" s="40">
        <v>0</v>
      </c>
      <c r="G479" s="39">
        <f t="shared" si="5"/>
        <v>0</v>
      </c>
      <c r="H479" s="40">
        <v>0</v>
      </c>
      <c r="I479" s="9"/>
      <c r="J479" s="9"/>
      <c r="K479" s="9"/>
    </row>
    <row r="480" spans="1:11" ht="16.5" customHeight="1" hidden="1">
      <c r="A480" s="3" t="s">
        <v>650</v>
      </c>
      <c r="B480" s="3" t="s">
        <v>491</v>
      </c>
      <c r="C480" s="3" t="s">
        <v>604</v>
      </c>
      <c r="D480" s="3"/>
      <c r="E480" s="5" t="s">
        <v>493</v>
      </c>
      <c r="F480" s="40">
        <f>F481</f>
        <v>0</v>
      </c>
      <c r="G480" s="39">
        <f t="shared" si="5"/>
        <v>0</v>
      </c>
      <c r="H480" s="40">
        <f>H481</f>
        <v>0</v>
      </c>
      <c r="I480" s="9"/>
      <c r="J480" s="9"/>
      <c r="K480" s="9"/>
    </row>
    <row r="481" spans="1:11" ht="16.5" customHeight="1" hidden="1">
      <c r="A481" s="3" t="s">
        <v>650</v>
      </c>
      <c r="B481" s="3" t="s">
        <v>491</v>
      </c>
      <c r="C481" s="3" t="s">
        <v>604</v>
      </c>
      <c r="D481" s="3" t="s">
        <v>596</v>
      </c>
      <c r="E481" s="5" t="s">
        <v>597</v>
      </c>
      <c r="F481" s="40"/>
      <c r="G481" s="39">
        <f t="shared" si="5"/>
        <v>0</v>
      </c>
      <c r="H481" s="40"/>
      <c r="I481" s="9"/>
      <c r="J481" s="9"/>
      <c r="K481" s="9"/>
    </row>
    <row r="482" spans="1:11" ht="33.75" customHeight="1" hidden="1">
      <c r="A482" s="3" t="s">
        <v>650</v>
      </c>
      <c r="B482" s="3" t="s">
        <v>491</v>
      </c>
      <c r="C482" s="3" t="s">
        <v>673</v>
      </c>
      <c r="D482" s="3"/>
      <c r="E482" s="5" t="s">
        <v>249</v>
      </c>
      <c r="F482" s="40">
        <f>F483</f>
        <v>0</v>
      </c>
      <c r="G482" s="39">
        <f t="shared" si="5"/>
        <v>0</v>
      </c>
      <c r="H482" s="40">
        <f>H483</f>
        <v>0</v>
      </c>
      <c r="I482" s="9"/>
      <c r="J482" s="9"/>
      <c r="K482" s="9"/>
    </row>
    <row r="483" spans="1:11" ht="25.5" customHeight="1" hidden="1">
      <c r="A483" s="3" t="s">
        <v>650</v>
      </c>
      <c r="B483" s="3" t="s">
        <v>491</v>
      </c>
      <c r="C483" s="3" t="s">
        <v>673</v>
      </c>
      <c r="D483" s="3" t="s">
        <v>586</v>
      </c>
      <c r="E483" s="5" t="s">
        <v>642</v>
      </c>
      <c r="F483" s="40">
        <v>0</v>
      </c>
      <c r="G483" s="39">
        <f t="shared" si="5"/>
        <v>0</v>
      </c>
      <c r="H483" s="40">
        <v>0</v>
      </c>
      <c r="I483" s="9"/>
      <c r="J483" s="9"/>
      <c r="K483" s="9"/>
    </row>
    <row r="484" spans="1:11" ht="36" customHeight="1" hidden="1">
      <c r="A484" s="3" t="s">
        <v>650</v>
      </c>
      <c r="B484" s="3" t="s">
        <v>491</v>
      </c>
      <c r="C484" s="3" t="s">
        <v>739</v>
      </c>
      <c r="D484" s="3"/>
      <c r="E484" s="5" t="s">
        <v>250</v>
      </c>
      <c r="F484" s="40">
        <f>F485</f>
        <v>0</v>
      </c>
      <c r="G484" s="39">
        <f t="shared" si="5"/>
        <v>0</v>
      </c>
      <c r="H484" s="40">
        <f>H485</f>
        <v>0</v>
      </c>
      <c r="I484" s="9"/>
      <c r="J484" s="9"/>
      <c r="K484" s="9"/>
    </row>
    <row r="485" spans="1:11" ht="16.5" customHeight="1" hidden="1">
      <c r="A485" s="3" t="s">
        <v>650</v>
      </c>
      <c r="B485" s="3" t="s">
        <v>491</v>
      </c>
      <c r="C485" s="3" t="s">
        <v>739</v>
      </c>
      <c r="D485" s="3" t="s">
        <v>586</v>
      </c>
      <c r="E485" s="31" t="s">
        <v>587</v>
      </c>
      <c r="F485" s="40">
        <v>0</v>
      </c>
      <c r="G485" s="39">
        <f t="shared" si="5"/>
        <v>0</v>
      </c>
      <c r="H485" s="40">
        <v>0</v>
      </c>
      <c r="I485" s="9"/>
      <c r="J485" s="9"/>
      <c r="K485" s="9"/>
    </row>
    <row r="486" spans="1:11" ht="34.5" customHeight="1" hidden="1">
      <c r="A486" s="3" t="s">
        <v>650</v>
      </c>
      <c r="B486" s="3" t="s">
        <v>491</v>
      </c>
      <c r="C486" s="3" t="s">
        <v>427</v>
      </c>
      <c r="D486" s="3"/>
      <c r="E486" s="5" t="s">
        <v>251</v>
      </c>
      <c r="F486" s="40">
        <f>F487</f>
        <v>0</v>
      </c>
      <c r="G486" s="39">
        <f t="shared" si="5"/>
        <v>0</v>
      </c>
      <c r="H486" s="40">
        <f>H487</f>
        <v>0</v>
      </c>
      <c r="I486" s="9"/>
      <c r="J486" s="9"/>
      <c r="K486" s="9"/>
    </row>
    <row r="487" spans="1:11" ht="16.5" customHeight="1" hidden="1">
      <c r="A487" s="3" t="s">
        <v>650</v>
      </c>
      <c r="B487" s="3" t="s">
        <v>491</v>
      </c>
      <c r="C487" s="3" t="s">
        <v>427</v>
      </c>
      <c r="D487" s="3" t="s">
        <v>586</v>
      </c>
      <c r="E487" s="31" t="s">
        <v>587</v>
      </c>
      <c r="F487" s="40">
        <v>0</v>
      </c>
      <c r="G487" s="39">
        <f t="shared" si="5"/>
        <v>0</v>
      </c>
      <c r="H487" s="40">
        <v>0</v>
      </c>
      <c r="I487" s="9"/>
      <c r="J487" s="9"/>
      <c r="K487" s="9"/>
    </row>
    <row r="488" spans="1:11" ht="46.5" customHeight="1" hidden="1">
      <c r="A488" s="3" t="s">
        <v>650</v>
      </c>
      <c r="B488" s="3" t="s">
        <v>491</v>
      </c>
      <c r="C488" s="3" t="s">
        <v>353</v>
      </c>
      <c r="D488" s="3"/>
      <c r="E488" s="5" t="s">
        <v>494</v>
      </c>
      <c r="F488" s="40">
        <f>F489</f>
        <v>0</v>
      </c>
      <c r="G488" s="39">
        <f t="shared" si="5"/>
        <v>0</v>
      </c>
      <c r="H488" s="40">
        <f>H489</f>
        <v>0</v>
      </c>
      <c r="I488" s="9"/>
      <c r="J488" s="9"/>
      <c r="K488" s="9"/>
    </row>
    <row r="489" spans="1:11" ht="16.5" customHeight="1" hidden="1">
      <c r="A489" s="3" t="s">
        <v>650</v>
      </c>
      <c r="B489" s="3" t="s">
        <v>491</v>
      </c>
      <c r="C489" s="3" t="s">
        <v>353</v>
      </c>
      <c r="D489" s="3" t="s">
        <v>596</v>
      </c>
      <c r="E489" s="5" t="s">
        <v>597</v>
      </c>
      <c r="F489" s="40"/>
      <c r="G489" s="39">
        <f t="shared" si="5"/>
        <v>0</v>
      </c>
      <c r="H489" s="40"/>
      <c r="I489" s="9"/>
      <c r="J489" s="9"/>
      <c r="K489" s="9"/>
    </row>
    <row r="490" spans="1:8" ht="24.75" customHeight="1" hidden="1">
      <c r="A490" s="3" t="s">
        <v>650</v>
      </c>
      <c r="B490" s="3" t="s">
        <v>638</v>
      </c>
      <c r="C490" s="2"/>
      <c r="D490" s="2"/>
      <c r="E490" s="5" t="s">
        <v>639</v>
      </c>
      <c r="F490" s="39">
        <f>F491+F497+F503+F499+F507+F495+F505+F493+F501</f>
        <v>0</v>
      </c>
      <c r="G490" s="39">
        <f t="shared" si="5"/>
        <v>0</v>
      </c>
      <c r="H490" s="39">
        <f>H491+H497+H503+H499+H507+H495+H505+H493+H501</f>
        <v>0</v>
      </c>
    </row>
    <row r="491" spans="1:8" ht="21" hidden="1">
      <c r="A491" s="3" t="s">
        <v>650</v>
      </c>
      <c r="B491" s="3" t="s">
        <v>638</v>
      </c>
      <c r="C491" s="3" t="s">
        <v>672</v>
      </c>
      <c r="D491" s="2"/>
      <c r="E491" s="5" t="s">
        <v>248</v>
      </c>
      <c r="F491" s="39">
        <f>F492</f>
        <v>0</v>
      </c>
      <c r="G491" s="39">
        <f t="shared" si="5"/>
        <v>0</v>
      </c>
      <c r="H491" s="39">
        <f>H492</f>
        <v>0</v>
      </c>
    </row>
    <row r="492" spans="1:8" ht="16.5" customHeight="1" hidden="1">
      <c r="A492" s="3" t="s">
        <v>650</v>
      </c>
      <c r="B492" s="3" t="s">
        <v>638</v>
      </c>
      <c r="C492" s="3" t="s">
        <v>672</v>
      </c>
      <c r="D492" s="3" t="s">
        <v>586</v>
      </c>
      <c r="E492" s="5" t="s">
        <v>587</v>
      </c>
      <c r="F492" s="40">
        <v>0</v>
      </c>
      <c r="G492" s="39">
        <f t="shared" si="5"/>
        <v>0</v>
      </c>
      <c r="H492" s="40">
        <v>0</v>
      </c>
    </row>
    <row r="493" spans="1:8" ht="32.25" customHeight="1" hidden="1">
      <c r="A493" s="3" t="s">
        <v>650</v>
      </c>
      <c r="B493" s="3" t="s">
        <v>638</v>
      </c>
      <c r="C493" s="3" t="s">
        <v>313</v>
      </c>
      <c r="D493" s="3"/>
      <c r="E493" s="31" t="s">
        <v>326</v>
      </c>
      <c r="F493" s="40">
        <f>F494</f>
        <v>0</v>
      </c>
      <c r="G493" s="39">
        <f t="shared" si="5"/>
        <v>0</v>
      </c>
      <c r="H493" s="40">
        <f>H494</f>
        <v>0</v>
      </c>
    </row>
    <row r="494" spans="1:8" ht="16.5" customHeight="1" hidden="1">
      <c r="A494" s="3" t="s">
        <v>650</v>
      </c>
      <c r="B494" s="3" t="s">
        <v>638</v>
      </c>
      <c r="C494" s="3" t="s">
        <v>313</v>
      </c>
      <c r="D494" s="3" t="s">
        <v>586</v>
      </c>
      <c r="E494" s="31" t="s">
        <v>587</v>
      </c>
      <c r="F494" s="40"/>
      <c r="G494" s="39">
        <f t="shared" si="5"/>
        <v>0</v>
      </c>
      <c r="H494" s="40"/>
    </row>
    <row r="495" spans="1:8" ht="31.5" hidden="1">
      <c r="A495" s="3" t="s">
        <v>650</v>
      </c>
      <c r="B495" s="3" t="s">
        <v>638</v>
      </c>
      <c r="C495" s="3" t="s">
        <v>673</v>
      </c>
      <c r="D495" s="2"/>
      <c r="E495" s="5" t="s">
        <v>249</v>
      </c>
      <c r="F495" s="40">
        <f>F496</f>
        <v>0</v>
      </c>
      <c r="G495" s="39">
        <f t="shared" si="5"/>
        <v>0</v>
      </c>
      <c r="H495" s="40">
        <f>H496</f>
        <v>0</v>
      </c>
    </row>
    <row r="496" spans="1:8" ht="27" customHeight="1" hidden="1">
      <c r="A496" s="3" t="s">
        <v>650</v>
      </c>
      <c r="B496" s="3" t="s">
        <v>638</v>
      </c>
      <c r="C496" s="3" t="s">
        <v>673</v>
      </c>
      <c r="D496" s="3" t="s">
        <v>641</v>
      </c>
      <c r="E496" s="5" t="s">
        <v>642</v>
      </c>
      <c r="F496" s="40">
        <v>0</v>
      </c>
      <c r="G496" s="39">
        <f t="shared" si="5"/>
        <v>0</v>
      </c>
      <c r="H496" s="40">
        <v>0</v>
      </c>
    </row>
    <row r="497" spans="1:8" ht="37.5" customHeight="1" hidden="1">
      <c r="A497" s="3" t="s">
        <v>650</v>
      </c>
      <c r="B497" s="3" t="s">
        <v>638</v>
      </c>
      <c r="C497" s="3" t="s">
        <v>673</v>
      </c>
      <c r="D497" s="2"/>
      <c r="E497" s="5" t="s">
        <v>249</v>
      </c>
      <c r="F497" s="41">
        <f>F498</f>
        <v>0</v>
      </c>
      <c r="G497" s="39">
        <f aca="true" t="shared" si="6" ref="G497:G599">H497-F497</f>
        <v>0</v>
      </c>
      <c r="H497" s="41">
        <f>H498</f>
        <v>0</v>
      </c>
    </row>
    <row r="498" spans="1:8" ht="18.75" customHeight="1" hidden="1">
      <c r="A498" s="3" t="s">
        <v>650</v>
      </c>
      <c r="B498" s="3" t="s">
        <v>638</v>
      </c>
      <c r="C498" s="3" t="s">
        <v>673</v>
      </c>
      <c r="D498" s="3" t="s">
        <v>586</v>
      </c>
      <c r="E498" s="31" t="s">
        <v>587</v>
      </c>
      <c r="F498" s="40">
        <v>0</v>
      </c>
      <c r="G498" s="39">
        <f t="shared" si="6"/>
        <v>0</v>
      </c>
      <c r="H498" s="40">
        <v>0</v>
      </c>
    </row>
    <row r="499" spans="1:8" ht="31.5" hidden="1">
      <c r="A499" s="29" t="s">
        <v>650</v>
      </c>
      <c r="B499" s="30" t="s">
        <v>638</v>
      </c>
      <c r="C499" s="30" t="s">
        <v>739</v>
      </c>
      <c r="D499" s="2"/>
      <c r="E499" s="5" t="s">
        <v>250</v>
      </c>
      <c r="F499" s="40">
        <f>F500</f>
        <v>0</v>
      </c>
      <c r="G499" s="39">
        <f t="shared" si="6"/>
        <v>0</v>
      </c>
      <c r="H499" s="40">
        <f>H500</f>
        <v>0</v>
      </c>
    </row>
    <row r="500" spans="1:8" ht="23.25" customHeight="1" hidden="1">
      <c r="A500" s="29" t="s">
        <v>650</v>
      </c>
      <c r="B500" s="30" t="s">
        <v>638</v>
      </c>
      <c r="C500" s="30" t="s">
        <v>739</v>
      </c>
      <c r="D500" s="3" t="s">
        <v>641</v>
      </c>
      <c r="E500" s="5" t="s">
        <v>642</v>
      </c>
      <c r="F500" s="40">
        <v>0</v>
      </c>
      <c r="G500" s="39">
        <f t="shared" si="6"/>
        <v>0</v>
      </c>
      <c r="H500" s="40">
        <v>0</v>
      </c>
    </row>
    <row r="501" spans="1:8" ht="37.5" customHeight="1" hidden="1">
      <c r="A501" s="29" t="s">
        <v>650</v>
      </c>
      <c r="B501" s="30" t="s">
        <v>638</v>
      </c>
      <c r="C501" s="30" t="s">
        <v>739</v>
      </c>
      <c r="D501" s="2"/>
      <c r="E501" s="5" t="s">
        <v>250</v>
      </c>
      <c r="F501" s="40">
        <f>F502</f>
        <v>0</v>
      </c>
      <c r="G501" s="39">
        <f>H501-F501</f>
        <v>0</v>
      </c>
      <c r="H501" s="40">
        <f>H502</f>
        <v>0</v>
      </c>
    </row>
    <row r="502" spans="1:8" ht="19.5" customHeight="1" hidden="1">
      <c r="A502" s="29" t="s">
        <v>650</v>
      </c>
      <c r="B502" s="30" t="s">
        <v>638</v>
      </c>
      <c r="C502" s="30" t="s">
        <v>739</v>
      </c>
      <c r="D502" s="3" t="s">
        <v>586</v>
      </c>
      <c r="E502" s="31" t="s">
        <v>587</v>
      </c>
      <c r="F502" s="40">
        <v>0</v>
      </c>
      <c r="G502" s="39">
        <f>H502-F502</f>
        <v>0</v>
      </c>
      <c r="H502" s="40">
        <v>0</v>
      </c>
    </row>
    <row r="503" spans="1:8" ht="38.25" customHeight="1" hidden="1">
      <c r="A503" s="3" t="s">
        <v>650</v>
      </c>
      <c r="B503" s="3" t="s">
        <v>638</v>
      </c>
      <c r="C503" s="3" t="s">
        <v>427</v>
      </c>
      <c r="D503" s="2"/>
      <c r="E503" s="5" t="s">
        <v>251</v>
      </c>
      <c r="F503" s="41">
        <f>F504</f>
        <v>0</v>
      </c>
      <c r="G503" s="39">
        <f t="shared" si="6"/>
        <v>0</v>
      </c>
      <c r="H503" s="41">
        <f>H504</f>
        <v>0</v>
      </c>
    </row>
    <row r="504" spans="1:8" ht="23.25" customHeight="1" hidden="1">
      <c r="A504" s="3" t="s">
        <v>650</v>
      </c>
      <c r="B504" s="3" t="s">
        <v>638</v>
      </c>
      <c r="C504" s="3" t="s">
        <v>427</v>
      </c>
      <c r="D504" s="3" t="s">
        <v>586</v>
      </c>
      <c r="E504" s="31" t="s">
        <v>587</v>
      </c>
      <c r="F504" s="40">
        <v>0</v>
      </c>
      <c r="G504" s="39">
        <f t="shared" si="6"/>
        <v>0</v>
      </c>
      <c r="H504" s="40">
        <v>0</v>
      </c>
    </row>
    <row r="505" spans="1:8" ht="33.75" customHeight="1" hidden="1">
      <c r="A505" s="29" t="s">
        <v>650</v>
      </c>
      <c r="B505" s="30" t="s">
        <v>638</v>
      </c>
      <c r="C505" s="30" t="s">
        <v>201</v>
      </c>
      <c r="D505" s="2"/>
      <c r="E505" s="5" t="s">
        <v>252</v>
      </c>
      <c r="F505" s="40">
        <f>F506</f>
        <v>0</v>
      </c>
      <c r="G505" s="39">
        <f t="shared" si="6"/>
        <v>0</v>
      </c>
      <c r="H505" s="40">
        <f>H506</f>
        <v>0</v>
      </c>
    </row>
    <row r="506" spans="1:8" ht="23.25" customHeight="1" hidden="1">
      <c r="A506" s="29" t="s">
        <v>650</v>
      </c>
      <c r="B506" s="30" t="s">
        <v>638</v>
      </c>
      <c r="C506" s="30" t="s">
        <v>201</v>
      </c>
      <c r="D506" s="3" t="s">
        <v>641</v>
      </c>
      <c r="E506" s="5" t="s">
        <v>642</v>
      </c>
      <c r="F506" s="40"/>
      <c r="G506" s="39">
        <f t="shared" si="6"/>
        <v>0</v>
      </c>
      <c r="H506" s="40"/>
    </row>
    <row r="507" spans="1:8" ht="24" customHeight="1" hidden="1">
      <c r="A507" s="29" t="s">
        <v>650</v>
      </c>
      <c r="B507" s="30" t="s">
        <v>638</v>
      </c>
      <c r="C507" s="30" t="s">
        <v>126</v>
      </c>
      <c r="D507" s="2"/>
      <c r="E507" s="31" t="s">
        <v>127</v>
      </c>
      <c r="F507" s="40">
        <f>F508</f>
        <v>0</v>
      </c>
      <c r="G507" s="39">
        <f t="shared" si="6"/>
        <v>0</v>
      </c>
      <c r="H507" s="40">
        <f>H508</f>
        <v>0</v>
      </c>
    </row>
    <row r="508" spans="1:8" ht="26.25" customHeight="1" hidden="1">
      <c r="A508" s="29" t="s">
        <v>650</v>
      </c>
      <c r="B508" s="30" t="s">
        <v>638</v>
      </c>
      <c r="C508" s="30" t="s">
        <v>126</v>
      </c>
      <c r="D508" s="3" t="s">
        <v>641</v>
      </c>
      <c r="E508" s="5" t="s">
        <v>642</v>
      </c>
      <c r="F508" s="40">
        <v>0</v>
      </c>
      <c r="G508" s="39">
        <f t="shared" si="6"/>
        <v>0</v>
      </c>
      <c r="H508" s="40">
        <v>0</v>
      </c>
    </row>
    <row r="509" spans="1:8" ht="27" customHeight="1">
      <c r="A509" s="1" t="s">
        <v>674</v>
      </c>
      <c r="B509" s="7"/>
      <c r="C509" s="7"/>
      <c r="D509" s="7"/>
      <c r="E509" s="28" t="s">
        <v>675</v>
      </c>
      <c r="F509" s="38">
        <f>F513+F535+F670+F696+F631+F510+F691</f>
        <v>19623106</v>
      </c>
      <c r="G509" s="38">
        <f t="shared" si="6"/>
        <v>1806038</v>
      </c>
      <c r="H509" s="38">
        <f>H513+H535+H670+H696+H631+H510+H691</f>
        <v>21429144</v>
      </c>
    </row>
    <row r="510" spans="1:8" ht="17.25" customHeight="1" hidden="1">
      <c r="A510" s="3" t="s">
        <v>674</v>
      </c>
      <c r="B510" s="3" t="s">
        <v>26</v>
      </c>
      <c r="C510" s="7"/>
      <c r="D510" s="7"/>
      <c r="E510" s="5" t="s">
        <v>27</v>
      </c>
      <c r="F510" s="39">
        <f>F511</f>
        <v>0</v>
      </c>
      <c r="G510" s="39">
        <f t="shared" si="6"/>
        <v>0</v>
      </c>
      <c r="H510" s="39">
        <f>H511</f>
        <v>0</v>
      </c>
    </row>
    <row r="511" spans="1:8" ht="37.5" customHeight="1" hidden="1">
      <c r="A511" s="3" t="s">
        <v>674</v>
      </c>
      <c r="B511" s="3" t="s">
        <v>26</v>
      </c>
      <c r="C511" s="2">
        <v>5100300</v>
      </c>
      <c r="D511" s="7"/>
      <c r="E511" s="5" t="s">
        <v>326</v>
      </c>
      <c r="F511" s="39">
        <f>F512</f>
        <v>0</v>
      </c>
      <c r="G511" s="39">
        <f t="shared" si="6"/>
        <v>0</v>
      </c>
      <c r="H511" s="39">
        <f>H512</f>
        <v>0</v>
      </c>
    </row>
    <row r="512" spans="1:8" ht="18" customHeight="1" hidden="1">
      <c r="A512" s="3" t="s">
        <v>674</v>
      </c>
      <c r="B512" s="3" t="s">
        <v>26</v>
      </c>
      <c r="C512" s="2">
        <v>5100300</v>
      </c>
      <c r="D512" s="3" t="s">
        <v>586</v>
      </c>
      <c r="E512" s="5" t="s">
        <v>587</v>
      </c>
      <c r="F512" s="39"/>
      <c r="G512" s="39">
        <f t="shared" si="6"/>
        <v>0</v>
      </c>
      <c r="H512" s="39"/>
    </row>
    <row r="513" spans="1:8" ht="16.5" customHeight="1">
      <c r="A513" s="3" t="s">
        <v>674</v>
      </c>
      <c r="B513" s="3" t="s">
        <v>632</v>
      </c>
      <c r="C513" s="2"/>
      <c r="D513" s="2"/>
      <c r="E513" s="5" t="s">
        <v>633</v>
      </c>
      <c r="F513" s="39">
        <f>F514+F521+F523+F527+F529+F531+F525+F516+F518+F533</f>
        <v>921440</v>
      </c>
      <c r="G513" s="39">
        <f t="shared" si="6"/>
        <v>38560</v>
      </c>
      <c r="H513" s="39">
        <f>H514+H521+H523+H527+H529+H531+H525+H516+H518+H533</f>
        <v>960000</v>
      </c>
    </row>
    <row r="514" spans="1:8" ht="15.75" customHeight="1" hidden="1">
      <c r="A514" s="3" t="s">
        <v>674</v>
      </c>
      <c r="B514" s="3" t="s">
        <v>632</v>
      </c>
      <c r="C514" s="3" t="s">
        <v>634</v>
      </c>
      <c r="D514" s="2"/>
      <c r="E514" s="5" t="s">
        <v>635</v>
      </c>
      <c r="F514" s="39">
        <f>F515</f>
        <v>0</v>
      </c>
      <c r="G514" s="39">
        <f t="shared" si="6"/>
        <v>0</v>
      </c>
      <c r="H514" s="39">
        <f>H515</f>
        <v>0</v>
      </c>
    </row>
    <row r="515" spans="1:8" ht="16.5" customHeight="1" hidden="1">
      <c r="A515" s="3" t="s">
        <v>674</v>
      </c>
      <c r="B515" s="3" t="s">
        <v>632</v>
      </c>
      <c r="C515" s="3" t="s">
        <v>634</v>
      </c>
      <c r="D515" s="3" t="s">
        <v>586</v>
      </c>
      <c r="E515" s="5" t="s">
        <v>587</v>
      </c>
      <c r="F515" s="40">
        <v>0</v>
      </c>
      <c r="G515" s="39">
        <f t="shared" si="6"/>
        <v>0</v>
      </c>
      <c r="H515" s="40">
        <v>0</v>
      </c>
    </row>
    <row r="516" spans="1:8" ht="16.5" customHeight="1">
      <c r="A516" s="3" t="s">
        <v>674</v>
      </c>
      <c r="B516" s="3" t="s">
        <v>632</v>
      </c>
      <c r="C516" s="3" t="s">
        <v>634</v>
      </c>
      <c r="D516" s="3"/>
      <c r="E516" s="5" t="s">
        <v>635</v>
      </c>
      <c r="F516" s="40">
        <f>F517</f>
        <v>917940</v>
      </c>
      <c r="G516" s="39">
        <f t="shared" si="6"/>
        <v>-917940</v>
      </c>
      <c r="H516" s="40">
        <f>H517</f>
        <v>0</v>
      </c>
    </row>
    <row r="517" spans="1:8" ht="33" customHeight="1">
      <c r="A517" s="3" t="s">
        <v>674</v>
      </c>
      <c r="B517" s="3" t="s">
        <v>632</v>
      </c>
      <c r="C517" s="3" t="s">
        <v>634</v>
      </c>
      <c r="D517" s="3" t="s">
        <v>526</v>
      </c>
      <c r="E517" s="5" t="s">
        <v>538</v>
      </c>
      <c r="F517" s="40">
        <v>917940</v>
      </c>
      <c r="G517" s="39">
        <f t="shared" si="6"/>
        <v>-917940</v>
      </c>
      <c r="H517" s="40">
        <v>0</v>
      </c>
    </row>
    <row r="518" spans="1:8" ht="21.75" customHeight="1">
      <c r="A518" s="3" t="s">
        <v>674</v>
      </c>
      <c r="B518" s="3" t="s">
        <v>632</v>
      </c>
      <c r="C518" s="3" t="s">
        <v>634</v>
      </c>
      <c r="D518" s="3"/>
      <c r="E518" s="5" t="s">
        <v>635</v>
      </c>
      <c r="F518" s="40">
        <f>F519+F520</f>
        <v>3500</v>
      </c>
      <c r="G518" s="39">
        <f>H518-F518</f>
        <v>-3500</v>
      </c>
      <c r="H518" s="40">
        <f>H519+H520</f>
        <v>0</v>
      </c>
    </row>
    <row r="519" spans="1:8" ht="17.25" customHeight="1">
      <c r="A519" s="3" t="s">
        <v>674</v>
      </c>
      <c r="B519" s="3" t="s">
        <v>632</v>
      </c>
      <c r="C519" s="3" t="s">
        <v>634</v>
      </c>
      <c r="D519" s="3" t="s">
        <v>367</v>
      </c>
      <c r="E519" s="5" t="s">
        <v>443</v>
      </c>
      <c r="F519" s="40">
        <v>200</v>
      </c>
      <c r="G519" s="39">
        <f t="shared" si="6"/>
        <v>-200</v>
      </c>
      <c r="H519" s="40">
        <v>0</v>
      </c>
    </row>
    <row r="520" spans="1:8" ht="17.25" customHeight="1">
      <c r="A520" s="3" t="s">
        <v>674</v>
      </c>
      <c r="B520" s="3" t="s">
        <v>632</v>
      </c>
      <c r="C520" s="3" t="s">
        <v>634</v>
      </c>
      <c r="D520" s="3" t="s">
        <v>273</v>
      </c>
      <c r="E520" s="5" t="s">
        <v>274</v>
      </c>
      <c r="F520" s="40">
        <f>3500-200</f>
        <v>3300</v>
      </c>
      <c r="G520" s="39">
        <f t="shared" si="6"/>
        <v>-3300</v>
      </c>
      <c r="H520" s="40">
        <v>0</v>
      </c>
    </row>
    <row r="521" spans="1:8" ht="26.25" customHeight="1" hidden="1">
      <c r="A521" s="3" t="s">
        <v>674</v>
      </c>
      <c r="B521" s="3" t="s">
        <v>632</v>
      </c>
      <c r="C521" s="3" t="s">
        <v>676</v>
      </c>
      <c r="D521" s="2"/>
      <c r="E521" s="5" t="s">
        <v>658</v>
      </c>
      <c r="F521" s="41">
        <f>F522</f>
        <v>0</v>
      </c>
      <c r="G521" s="39">
        <f t="shared" si="6"/>
        <v>0</v>
      </c>
      <c r="H521" s="41">
        <f>H522</f>
        <v>0</v>
      </c>
    </row>
    <row r="522" spans="1:8" ht="16.5" customHeight="1" hidden="1">
      <c r="A522" s="3" t="s">
        <v>674</v>
      </c>
      <c r="B522" s="3" t="s">
        <v>632</v>
      </c>
      <c r="C522" s="3" t="s">
        <v>676</v>
      </c>
      <c r="D522" s="3" t="s">
        <v>586</v>
      </c>
      <c r="E522" s="5" t="s">
        <v>587</v>
      </c>
      <c r="F522" s="40">
        <v>0</v>
      </c>
      <c r="G522" s="39">
        <f t="shared" si="6"/>
        <v>0</v>
      </c>
      <c r="H522" s="40">
        <v>0</v>
      </c>
    </row>
    <row r="523" spans="1:8" ht="24" customHeight="1" hidden="1">
      <c r="A523" s="3" t="s">
        <v>674</v>
      </c>
      <c r="B523" s="3" t="s">
        <v>632</v>
      </c>
      <c r="C523" s="3" t="s">
        <v>636</v>
      </c>
      <c r="D523" s="2"/>
      <c r="E523" s="5" t="s">
        <v>240</v>
      </c>
      <c r="F523" s="41">
        <f>F524</f>
        <v>0</v>
      </c>
      <c r="G523" s="39">
        <f t="shared" si="6"/>
        <v>0</v>
      </c>
      <c r="H523" s="41">
        <f>H524</f>
        <v>0</v>
      </c>
    </row>
    <row r="524" spans="1:8" ht="16.5" customHeight="1" hidden="1">
      <c r="A524" s="3" t="s">
        <v>674</v>
      </c>
      <c r="B524" s="3" t="s">
        <v>632</v>
      </c>
      <c r="C524" s="3" t="s">
        <v>636</v>
      </c>
      <c r="D524" s="3" t="s">
        <v>586</v>
      </c>
      <c r="E524" s="5" t="s">
        <v>587</v>
      </c>
      <c r="F524" s="40">
        <v>0</v>
      </c>
      <c r="G524" s="39">
        <f t="shared" si="6"/>
        <v>0</v>
      </c>
      <c r="H524" s="40">
        <v>0</v>
      </c>
    </row>
    <row r="525" spans="1:8" ht="24" customHeight="1" hidden="1">
      <c r="A525" s="29" t="s">
        <v>674</v>
      </c>
      <c r="B525" s="30" t="s">
        <v>632</v>
      </c>
      <c r="C525" s="30" t="s">
        <v>128</v>
      </c>
      <c r="D525" s="3"/>
      <c r="E525" s="31" t="s">
        <v>121</v>
      </c>
      <c r="F525" s="40">
        <f>F526</f>
        <v>0</v>
      </c>
      <c r="G525" s="39">
        <f t="shared" si="6"/>
        <v>0</v>
      </c>
      <c r="H525" s="40">
        <f>H526</f>
        <v>0</v>
      </c>
    </row>
    <row r="526" spans="1:8" ht="16.5" customHeight="1" hidden="1">
      <c r="A526" s="29" t="s">
        <v>674</v>
      </c>
      <c r="B526" s="30" t="s">
        <v>632</v>
      </c>
      <c r="C526" s="30" t="s">
        <v>128</v>
      </c>
      <c r="D526" s="3" t="s">
        <v>586</v>
      </c>
      <c r="E526" s="5" t="s">
        <v>587</v>
      </c>
      <c r="F526" s="40">
        <v>0</v>
      </c>
      <c r="G526" s="39">
        <f t="shared" si="6"/>
        <v>0</v>
      </c>
      <c r="H526" s="40">
        <v>0</v>
      </c>
    </row>
    <row r="527" spans="1:8" ht="24" customHeight="1" hidden="1">
      <c r="A527" s="29" t="s">
        <v>674</v>
      </c>
      <c r="B527" s="30" t="s">
        <v>632</v>
      </c>
      <c r="C527" s="30" t="s">
        <v>128</v>
      </c>
      <c r="D527" s="2"/>
      <c r="E527" s="31" t="s">
        <v>121</v>
      </c>
      <c r="F527" s="40">
        <f>F528</f>
        <v>0</v>
      </c>
      <c r="G527" s="39">
        <f t="shared" si="6"/>
        <v>0</v>
      </c>
      <c r="H527" s="40">
        <f>H528</f>
        <v>0</v>
      </c>
    </row>
    <row r="528" spans="1:8" ht="16.5" customHeight="1" hidden="1">
      <c r="A528" s="29" t="s">
        <v>674</v>
      </c>
      <c r="B528" s="30" t="s">
        <v>632</v>
      </c>
      <c r="C528" s="30" t="s">
        <v>128</v>
      </c>
      <c r="D528" s="3" t="s">
        <v>586</v>
      </c>
      <c r="E528" s="5" t="s">
        <v>587</v>
      </c>
      <c r="F528" s="40">
        <v>0</v>
      </c>
      <c r="G528" s="39">
        <f t="shared" si="6"/>
        <v>0</v>
      </c>
      <c r="H528" s="40">
        <v>0</v>
      </c>
    </row>
    <row r="529" spans="1:8" ht="23.25" customHeight="1" hidden="1">
      <c r="A529" s="29" t="s">
        <v>674</v>
      </c>
      <c r="B529" s="30" t="s">
        <v>632</v>
      </c>
      <c r="C529" s="30" t="s">
        <v>129</v>
      </c>
      <c r="D529" s="2"/>
      <c r="E529" s="31" t="s">
        <v>125</v>
      </c>
      <c r="F529" s="40">
        <f>F530</f>
        <v>0</v>
      </c>
      <c r="G529" s="39">
        <f t="shared" si="6"/>
        <v>0</v>
      </c>
      <c r="H529" s="40">
        <f>H530</f>
        <v>0</v>
      </c>
    </row>
    <row r="530" spans="1:8" ht="16.5" customHeight="1" hidden="1">
      <c r="A530" s="29" t="s">
        <v>674</v>
      </c>
      <c r="B530" s="30" t="s">
        <v>632</v>
      </c>
      <c r="C530" s="30" t="s">
        <v>129</v>
      </c>
      <c r="D530" s="3" t="s">
        <v>586</v>
      </c>
      <c r="E530" s="31" t="s">
        <v>587</v>
      </c>
      <c r="F530" s="40">
        <v>0</v>
      </c>
      <c r="G530" s="39">
        <f t="shared" si="6"/>
        <v>0</v>
      </c>
      <c r="H530" s="40">
        <v>0</v>
      </c>
    </row>
    <row r="531" spans="1:8" ht="26.25" customHeight="1" hidden="1">
      <c r="A531" s="29" t="s">
        <v>674</v>
      </c>
      <c r="B531" s="30" t="s">
        <v>632</v>
      </c>
      <c r="C531" s="30" t="s">
        <v>130</v>
      </c>
      <c r="D531" s="2"/>
      <c r="E531" s="31" t="s">
        <v>131</v>
      </c>
      <c r="F531" s="40">
        <f>F532</f>
        <v>0</v>
      </c>
      <c r="G531" s="39">
        <f t="shared" si="6"/>
        <v>0</v>
      </c>
      <c r="H531" s="40">
        <f>H532</f>
        <v>0</v>
      </c>
    </row>
    <row r="532" spans="1:8" ht="16.5" customHeight="1" hidden="1">
      <c r="A532" s="29" t="s">
        <v>674</v>
      </c>
      <c r="B532" s="30" t="s">
        <v>632</v>
      </c>
      <c r="C532" s="30" t="s">
        <v>130</v>
      </c>
      <c r="D532" s="3" t="s">
        <v>586</v>
      </c>
      <c r="E532" s="31" t="s">
        <v>587</v>
      </c>
      <c r="F532" s="40">
        <v>0</v>
      </c>
      <c r="G532" s="39">
        <f t="shared" si="6"/>
        <v>0</v>
      </c>
      <c r="H532" s="40">
        <v>0</v>
      </c>
    </row>
    <row r="533" spans="1:8" ht="23.25" customHeight="1">
      <c r="A533" s="3" t="s">
        <v>674</v>
      </c>
      <c r="B533" s="3" t="s">
        <v>632</v>
      </c>
      <c r="C533" s="30" t="s">
        <v>126</v>
      </c>
      <c r="D533" s="3"/>
      <c r="E533" s="31" t="s">
        <v>783</v>
      </c>
      <c r="F533" s="40">
        <f>F534</f>
        <v>0</v>
      </c>
      <c r="G533" s="39">
        <f t="shared" si="6"/>
        <v>960000</v>
      </c>
      <c r="H533" s="40">
        <f>H534</f>
        <v>960000</v>
      </c>
    </row>
    <row r="534" spans="1:8" ht="31.5" customHeight="1">
      <c r="A534" s="3" t="s">
        <v>674</v>
      </c>
      <c r="B534" s="3" t="s">
        <v>632</v>
      </c>
      <c r="C534" s="30" t="s">
        <v>126</v>
      </c>
      <c r="D534" s="3" t="s">
        <v>526</v>
      </c>
      <c r="E534" s="5" t="s">
        <v>538</v>
      </c>
      <c r="F534" s="40">
        <v>0</v>
      </c>
      <c r="G534" s="39">
        <f t="shared" si="6"/>
        <v>960000</v>
      </c>
      <c r="H534" s="40">
        <v>960000</v>
      </c>
    </row>
    <row r="535" spans="1:8" ht="15.75" customHeight="1">
      <c r="A535" s="3" t="s">
        <v>674</v>
      </c>
      <c r="B535" s="3" t="s">
        <v>677</v>
      </c>
      <c r="C535" s="2"/>
      <c r="D535" s="2"/>
      <c r="E535" s="5" t="s">
        <v>678</v>
      </c>
      <c r="F535" s="39">
        <f>F541+F548+F556+F558+F574+F587+F597+F606+F610+F560+F568+F581+F593+F604+F616+F552+F562+F585+F591+F570+F589+F620+F612+F614+F554+F566+F624+F536+F538+F543+F545+F572+F576+F578+F583+F595+F599+F622+F609+F540+F618+F629</f>
        <v>15314778</v>
      </c>
      <c r="G535" s="39">
        <f t="shared" si="6"/>
        <v>891572</v>
      </c>
      <c r="H535" s="39">
        <f>H541+H548+H556+H558+H574+H587+H597+H606+H610+H560+H568+H581+H593+H604+H616+H552+H562+H585+H591+H570+H589+H620+H612+H614+H554+H566+H624+H536+H538+H543+H545+H572+H576+H578+H583+H595+H599+H622+H609+H540+H618+H629</f>
        <v>16206350</v>
      </c>
    </row>
    <row r="536" spans="1:8" ht="33" customHeight="1" hidden="1">
      <c r="A536" s="3" t="s">
        <v>674</v>
      </c>
      <c r="B536" s="3" t="s">
        <v>677</v>
      </c>
      <c r="C536" s="2">
        <v>4400200</v>
      </c>
      <c r="D536" s="2"/>
      <c r="E536" s="5" t="s">
        <v>28</v>
      </c>
      <c r="F536" s="39">
        <f>F537</f>
        <v>0</v>
      </c>
      <c r="G536" s="39">
        <f t="shared" si="6"/>
        <v>0</v>
      </c>
      <c r="H536" s="39">
        <f>H537</f>
        <v>0</v>
      </c>
    </row>
    <row r="537" spans="1:8" ht="15.75" customHeight="1" hidden="1">
      <c r="A537" s="3" t="s">
        <v>674</v>
      </c>
      <c r="B537" s="3" t="s">
        <v>677</v>
      </c>
      <c r="C537" s="2">
        <v>4400200</v>
      </c>
      <c r="D537" s="3" t="s">
        <v>586</v>
      </c>
      <c r="E537" s="5" t="s">
        <v>587</v>
      </c>
      <c r="F537" s="39">
        <v>0</v>
      </c>
      <c r="G537" s="39">
        <f t="shared" si="6"/>
        <v>0</v>
      </c>
      <c r="H537" s="39">
        <v>0</v>
      </c>
    </row>
    <row r="538" spans="1:8" ht="32.25" customHeight="1">
      <c r="A538" s="3" t="s">
        <v>674</v>
      </c>
      <c r="B538" s="3" t="s">
        <v>677</v>
      </c>
      <c r="C538" s="2">
        <v>4400200</v>
      </c>
      <c r="D538" s="3"/>
      <c r="E538" s="5" t="s">
        <v>28</v>
      </c>
      <c r="F538" s="39">
        <f>F539</f>
        <v>42600</v>
      </c>
      <c r="G538" s="39">
        <f t="shared" si="6"/>
        <v>-42600</v>
      </c>
      <c r="H538" s="39">
        <f>H539</f>
        <v>0</v>
      </c>
    </row>
    <row r="539" spans="1:8" ht="15.75" customHeight="1">
      <c r="A539" s="3" t="s">
        <v>674</v>
      </c>
      <c r="B539" s="3" t="s">
        <v>677</v>
      </c>
      <c r="C539" s="2">
        <v>4400200</v>
      </c>
      <c r="D539" s="3" t="s">
        <v>520</v>
      </c>
      <c r="E539" s="5" t="s">
        <v>535</v>
      </c>
      <c r="F539" s="39">
        <v>42600</v>
      </c>
      <c r="G539" s="39">
        <f t="shared" si="6"/>
        <v>-42600</v>
      </c>
      <c r="H539" s="39">
        <v>0</v>
      </c>
    </row>
    <row r="540" spans="1:8" ht="15.75" customHeight="1">
      <c r="A540" s="3" t="s">
        <v>674</v>
      </c>
      <c r="B540" s="3" t="s">
        <v>677</v>
      </c>
      <c r="C540" s="2">
        <v>4400200</v>
      </c>
      <c r="D540" s="3" t="s">
        <v>368</v>
      </c>
      <c r="E540" s="31" t="s">
        <v>369</v>
      </c>
      <c r="F540" s="39">
        <v>0</v>
      </c>
      <c r="G540" s="39">
        <f t="shared" si="6"/>
        <v>41700</v>
      </c>
      <c r="H540" s="39">
        <v>41700</v>
      </c>
    </row>
    <row r="541" spans="1:8" ht="16.5" customHeight="1" hidden="1">
      <c r="A541" s="3" t="s">
        <v>674</v>
      </c>
      <c r="B541" s="3" t="s">
        <v>677</v>
      </c>
      <c r="C541" s="3" t="s">
        <v>679</v>
      </c>
      <c r="D541" s="2"/>
      <c r="E541" s="5" t="s">
        <v>635</v>
      </c>
      <c r="F541" s="39">
        <f>F542</f>
        <v>0</v>
      </c>
      <c r="G541" s="39">
        <f t="shared" si="6"/>
        <v>0</v>
      </c>
      <c r="H541" s="39">
        <f>H542</f>
        <v>0</v>
      </c>
    </row>
    <row r="542" spans="1:8" ht="16.5" customHeight="1" hidden="1">
      <c r="A542" s="3" t="s">
        <v>674</v>
      </c>
      <c r="B542" s="3" t="s">
        <v>677</v>
      </c>
      <c r="C542" s="3" t="s">
        <v>679</v>
      </c>
      <c r="D542" s="3" t="s">
        <v>586</v>
      </c>
      <c r="E542" s="5" t="s">
        <v>587</v>
      </c>
      <c r="F542" s="40">
        <v>0</v>
      </c>
      <c r="G542" s="39">
        <f t="shared" si="6"/>
        <v>0</v>
      </c>
      <c r="H542" s="40">
        <v>0</v>
      </c>
    </row>
    <row r="543" spans="1:8" ht="16.5" customHeight="1">
      <c r="A543" s="3" t="s">
        <v>674</v>
      </c>
      <c r="B543" s="3" t="s">
        <v>677</v>
      </c>
      <c r="C543" s="3" t="s">
        <v>679</v>
      </c>
      <c r="D543" s="3"/>
      <c r="E543" s="5" t="s">
        <v>635</v>
      </c>
      <c r="F543" s="40">
        <f>F544</f>
        <v>6183245</v>
      </c>
      <c r="G543" s="39">
        <f t="shared" si="6"/>
        <v>-6183245</v>
      </c>
      <c r="H543" s="40">
        <f>H544</f>
        <v>0</v>
      </c>
    </row>
    <row r="544" spans="1:8" ht="34.5" customHeight="1">
      <c r="A544" s="3" t="s">
        <v>674</v>
      </c>
      <c r="B544" s="3" t="s">
        <v>677</v>
      </c>
      <c r="C544" s="3" t="s">
        <v>679</v>
      </c>
      <c r="D544" s="3" t="s">
        <v>526</v>
      </c>
      <c r="E544" s="5" t="s">
        <v>538</v>
      </c>
      <c r="F544" s="40">
        <v>6183245</v>
      </c>
      <c r="G544" s="39">
        <f t="shared" si="6"/>
        <v>-6183245</v>
      </c>
      <c r="H544" s="40">
        <v>0</v>
      </c>
    </row>
    <row r="545" spans="1:8" ht="21.75" customHeight="1">
      <c r="A545" s="3" t="s">
        <v>674</v>
      </c>
      <c r="B545" s="3" t="s">
        <v>677</v>
      </c>
      <c r="C545" s="3" t="s">
        <v>679</v>
      </c>
      <c r="D545" s="3"/>
      <c r="E545" s="5" t="s">
        <v>635</v>
      </c>
      <c r="F545" s="40">
        <f>F546+F547</f>
        <v>57700</v>
      </c>
      <c r="G545" s="39">
        <f t="shared" si="6"/>
        <v>-57700</v>
      </c>
      <c r="H545" s="40">
        <f>H546+H547</f>
        <v>0</v>
      </c>
    </row>
    <row r="546" spans="1:8" ht="23.25" customHeight="1">
      <c r="A546" s="3" t="s">
        <v>674</v>
      </c>
      <c r="B546" s="3" t="s">
        <v>677</v>
      </c>
      <c r="C546" s="3" t="s">
        <v>679</v>
      </c>
      <c r="D546" s="3" t="s">
        <v>367</v>
      </c>
      <c r="E546" s="5" t="s">
        <v>443</v>
      </c>
      <c r="F546" s="40">
        <v>42000</v>
      </c>
      <c r="G546" s="39">
        <f t="shared" si="6"/>
        <v>-42000</v>
      </c>
      <c r="H546" s="40">
        <v>0</v>
      </c>
    </row>
    <row r="547" spans="1:8" ht="23.25" customHeight="1">
      <c r="A547" s="3" t="s">
        <v>674</v>
      </c>
      <c r="B547" s="3" t="s">
        <v>677</v>
      </c>
      <c r="C547" s="3" t="s">
        <v>679</v>
      </c>
      <c r="D547" s="3" t="s">
        <v>273</v>
      </c>
      <c r="E547" s="5" t="s">
        <v>274</v>
      </c>
      <c r="F547" s="40">
        <f>57700-42000</f>
        <v>15700</v>
      </c>
      <c r="G547" s="39">
        <f t="shared" si="6"/>
        <v>-15700</v>
      </c>
      <c r="H547" s="40">
        <v>0</v>
      </c>
    </row>
    <row r="548" spans="1:8" ht="27" customHeight="1">
      <c r="A548" s="3" t="s">
        <v>674</v>
      </c>
      <c r="B548" s="3" t="s">
        <v>677</v>
      </c>
      <c r="C548" s="3" t="s">
        <v>680</v>
      </c>
      <c r="D548" s="2"/>
      <c r="E548" s="5" t="s">
        <v>253</v>
      </c>
      <c r="F548" s="41">
        <f>F549</f>
        <v>32000</v>
      </c>
      <c r="G548" s="39">
        <f t="shared" si="6"/>
        <v>-32000</v>
      </c>
      <c r="H548" s="41">
        <f>H549</f>
        <v>0</v>
      </c>
    </row>
    <row r="549" spans="1:8" ht="36" customHeight="1">
      <c r="A549" s="3" t="s">
        <v>674</v>
      </c>
      <c r="B549" s="3" t="s">
        <v>677</v>
      </c>
      <c r="C549" s="3" t="s">
        <v>680</v>
      </c>
      <c r="D549" s="3" t="s">
        <v>526</v>
      </c>
      <c r="E549" s="5" t="s">
        <v>538</v>
      </c>
      <c r="F549" s="40">
        <v>32000</v>
      </c>
      <c r="G549" s="39">
        <f t="shared" si="6"/>
        <v>-32000</v>
      </c>
      <c r="H549" s="80">
        <v>0</v>
      </c>
    </row>
    <row r="550" spans="1:8" ht="24" customHeight="1" hidden="1">
      <c r="A550" s="3" t="s">
        <v>674</v>
      </c>
      <c r="B550" s="3" t="s">
        <v>677</v>
      </c>
      <c r="C550" s="3" t="s">
        <v>680</v>
      </c>
      <c r="D550" s="2"/>
      <c r="E550" s="5" t="s">
        <v>253</v>
      </c>
      <c r="F550" s="40">
        <f>F551</f>
        <v>0</v>
      </c>
      <c r="G550" s="39">
        <f t="shared" si="6"/>
        <v>0</v>
      </c>
      <c r="H550" s="40">
        <f>H551</f>
        <v>0</v>
      </c>
    </row>
    <row r="551" spans="1:8" ht="35.25" customHeight="1" hidden="1">
      <c r="A551" s="3" t="s">
        <v>674</v>
      </c>
      <c r="B551" s="3" t="s">
        <v>677</v>
      </c>
      <c r="C551" s="3" t="s">
        <v>680</v>
      </c>
      <c r="D551" s="3" t="s">
        <v>531</v>
      </c>
      <c r="E551" s="5" t="s">
        <v>542</v>
      </c>
      <c r="F551" s="40">
        <v>0</v>
      </c>
      <c r="G551" s="39">
        <f t="shared" si="6"/>
        <v>0</v>
      </c>
      <c r="H551" s="40">
        <v>0</v>
      </c>
    </row>
    <row r="552" spans="1:8" ht="24.75" customHeight="1" hidden="1">
      <c r="A552" s="3" t="s">
        <v>674</v>
      </c>
      <c r="B552" s="3" t="s">
        <v>677</v>
      </c>
      <c r="C552" s="3" t="s">
        <v>181</v>
      </c>
      <c r="D552" s="3"/>
      <c r="E552" s="31" t="s">
        <v>509</v>
      </c>
      <c r="F552" s="40">
        <f>F553</f>
        <v>0</v>
      </c>
      <c r="G552" s="39">
        <f t="shared" si="6"/>
        <v>0</v>
      </c>
      <c r="H552" s="40">
        <f>H553</f>
        <v>0</v>
      </c>
    </row>
    <row r="553" spans="1:8" ht="16.5" customHeight="1" hidden="1">
      <c r="A553" s="3" t="s">
        <v>674</v>
      </c>
      <c r="B553" s="3" t="s">
        <v>677</v>
      </c>
      <c r="C553" s="3" t="s">
        <v>181</v>
      </c>
      <c r="D553" s="3" t="s">
        <v>586</v>
      </c>
      <c r="E553" s="5" t="s">
        <v>587</v>
      </c>
      <c r="F553" s="40">
        <v>0</v>
      </c>
      <c r="G553" s="39">
        <f t="shared" si="6"/>
        <v>0</v>
      </c>
      <c r="H553" s="40">
        <v>0</v>
      </c>
    </row>
    <row r="554" spans="1:8" ht="25.5" customHeight="1" hidden="1">
      <c r="A554" s="3" t="s">
        <v>674</v>
      </c>
      <c r="B554" s="3" t="s">
        <v>677</v>
      </c>
      <c r="C554" s="3" t="s">
        <v>514</v>
      </c>
      <c r="D554" s="3"/>
      <c r="E554" s="5" t="s">
        <v>176</v>
      </c>
      <c r="F554" s="40">
        <f>F555</f>
        <v>0</v>
      </c>
      <c r="G554" s="39">
        <f t="shared" si="6"/>
        <v>0</v>
      </c>
      <c r="H554" s="40">
        <f>H555</f>
        <v>0</v>
      </c>
    </row>
    <row r="555" spans="1:8" ht="16.5" customHeight="1" hidden="1">
      <c r="A555" s="3" t="s">
        <v>674</v>
      </c>
      <c r="B555" s="3" t="s">
        <v>677</v>
      </c>
      <c r="C555" s="3" t="s">
        <v>514</v>
      </c>
      <c r="D555" s="3" t="s">
        <v>586</v>
      </c>
      <c r="E555" s="5" t="s">
        <v>587</v>
      </c>
      <c r="F555" s="40">
        <v>0</v>
      </c>
      <c r="G555" s="39">
        <f t="shared" si="6"/>
        <v>0</v>
      </c>
      <c r="H555" s="40">
        <v>0</v>
      </c>
    </row>
    <row r="556" spans="1:8" ht="17.25" customHeight="1" hidden="1">
      <c r="A556" s="3" t="s">
        <v>674</v>
      </c>
      <c r="B556" s="3" t="s">
        <v>677</v>
      </c>
      <c r="C556" s="3" t="s">
        <v>681</v>
      </c>
      <c r="D556" s="2"/>
      <c r="E556" s="5" t="s">
        <v>111</v>
      </c>
      <c r="F556" s="41">
        <f>F557</f>
        <v>0</v>
      </c>
      <c r="G556" s="39">
        <f t="shared" si="6"/>
        <v>0</v>
      </c>
      <c r="H556" s="41">
        <f>H557</f>
        <v>0</v>
      </c>
    </row>
    <row r="557" spans="1:8" ht="16.5" customHeight="1" hidden="1">
      <c r="A557" s="3" t="s">
        <v>674</v>
      </c>
      <c r="B557" s="3" t="s">
        <v>677</v>
      </c>
      <c r="C557" s="3" t="s">
        <v>681</v>
      </c>
      <c r="D557" s="3" t="s">
        <v>586</v>
      </c>
      <c r="E557" s="5" t="s">
        <v>587</v>
      </c>
      <c r="F557" s="40">
        <v>0</v>
      </c>
      <c r="G557" s="39">
        <f t="shared" si="6"/>
        <v>0</v>
      </c>
      <c r="H557" s="40">
        <v>0</v>
      </c>
    </row>
    <row r="558" spans="1:8" ht="25.5" customHeight="1" hidden="1">
      <c r="A558" s="3" t="s">
        <v>674</v>
      </c>
      <c r="B558" s="3" t="s">
        <v>677</v>
      </c>
      <c r="C558" s="3" t="s">
        <v>682</v>
      </c>
      <c r="D558" s="2"/>
      <c r="E558" s="5" t="s">
        <v>240</v>
      </c>
      <c r="F558" s="41">
        <f>F559</f>
        <v>0</v>
      </c>
      <c r="G558" s="39">
        <f t="shared" si="6"/>
        <v>0</v>
      </c>
      <c r="H558" s="41">
        <f>H559</f>
        <v>0</v>
      </c>
    </row>
    <row r="559" spans="1:8" ht="16.5" customHeight="1" hidden="1">
      <c r="A559" s="3" t="s">
        <v>674</v>
      </c>
      <c r="B559" s="3" t="s">
        <v>677</v>
      </c>
      <c r="C559" s="3" t="s">
        <v>682</v>
      </c>
      <c r="D559" s="3" t="s">
        <v>586</v>
      </c>
      <c r="E559" s="5" t="s">
        <v>587</v>
      </c>
      <c r="F559" s="40">
        <v>0</v>
      </c>
      <c r="G559" s="39">
        <f t="shared" si="6"/>
        <v>0</v>
      </c>
      <c r="H559" s="40">
        <v>0</v>
      </c>
    </row>
    <row r="560" spans="1:8" ht="26.25" customHeight="1" hidden="1">
      <c r="A560" s="29" t="s">
        <v>674</v>
      </c>
      <c r="B560" s="30" t="s">
        <v>677</v>
      </c>
      <c r="C560" s="30" t="s">
        <v>132</v>
      </c>
      <c r="D560" s="2"/>
      <c r="E560" s="5" t="s">
        <v>121</v>
      </c>
      <c r="F560" s="40">
        <f>F561</f>
        <v>0</v>
      </c>
      <c r="G560" s="39">
        <f t="shared" si="6"/>
        <v>0</v>
      </c>
      <c r="H560" s="40">
        <f>H561</f>
        <v>0</v>
      </c>
    </row>
    <row r="561" spans="1:8" ht="16.5" customHeight="1" hidden="1">
      <c r="A561" s="29" t="s">
        <v>674</v>
      </c>
      <c r="B561" s="30" t="s">
        <v>677</v>
      </c>
      <c r="C561" s="30" t="s">
        <v>132</v>
      </c>
      <c r="D561" s="3" t="s">
        <v>586</v>
      </c>
      <c r="E561" s="31" t="s">
        <v>587</v>
      </c>
      <c r="F561" s="40">
        <v>0</v>
      </c>
      <c r="G561" s="39">
        <f t="shared" si="6"/>
        <v>0</v>
      </c>
      <c r="H561" s="40">
        <v>0</v>
      </c>
    </row>
    <row r="562" spans="1:8" ht="27" customHeight="1" hidden="1">
      <c r="A562" s="29" t="s">
        <v>674</v>
      </c>
      <c r="B562" s="30" t="s">
        <v>677</v>
      </c>
      <c r="C562" s="30" t="s">
        <v>182</v>
      </c>
      <c r="D562" s="3"/>
      <c r="E562" s="5" t="s">
        <v>254</v>
      </c>
      <c r="F562" s="40">
        <f>F563</f>
        <v>0</v>
      </c>
      <c r="G562" s="39">
        <f t="shared" si="6"/>
        <v>0</v>
      </c>
      <c r="H562" s="40">
        <f>H563</f>
        <v>0</v>
      </c>
    </row>
    <row r="563" spans="1:8" ht="16.5" customHeight="1" hidden="1">
      <c r="A563" s="29" t="s">
        <v>674</v>
      </c>
      <c r="B563" s="30" t="s">
        <v>677</v>
      </c>
      <c r="C563" s="30" t="s">
        <v>182</v>
      </c>
      <c r="D563" s="3" t="s">
        <v>586</v>
      </c>
      <c r="E563" s="5" t="s">
        <v>587</v>
      </c>
      <c r="F563" s="40">
        <v>0</v>
      </c>
      <c r="G563" s="39">
        <f t="shared" si="6"/>
        <v>0</v>
      </c>
      <c r="H563" s="40">
        <v>0</v>
      </c>
    </row>
    <row r="564" spans="1:8" ht="24.75" customHeight="1" hidden="1">
      <c r="A564" s="29" t="s">
        <v>674</v>
      </c>
      <c r="B564" s="30" t="s">
        <v>677</v>
      </c>
      <c r="C564" s="30" t="s">
        <v>182</v>
      </c>
      <c r="D564" s="3"/>
      <c r="E564" s="5" t="s">
        <v>254</v>
      </c>
      <c r="F564" s="40">
        <f>F565</f>
        <v>0</v>
      </c>
      <c r="G564" s="39">
        <f t="shared" si="6"/>
        <v>0</v>
      </c>
      <c r="H564" s="40">
        <f>H565</f>
        <v>0</v>
      </c>
    </row>
    <row r="565" spans="1:8" ht="34.5" customHeight="1" hidden="1">
      <c r="A565" s="29" t="s">
        <v>674</v>
      </c>
      <c r="B565" s="30" t="s">
        <v>677</v>
      </c>
      <c r="C565" s="30" t="s">
        <v>182</v>
      </c>
      <c r="D565" s="3" t="s">
        <v>526</v>
      </c>
      <c r="E565" s="5" t="s">
        <v>538</v>
      </c>
      <c r="F565" s="40">
        <v>0</v>
      </c>
      <c r="G565" s="39">
        <f t="shared" si="6"/>
        <v>0</v>
      </c>
      <c r="H565" s="40">
        <v>0</v>
      </c>
    </row>
    <row r="566" spans="1:8" ht="24.75" customHeight="1" hidden="1">
      <c r="A566" s="29" t="s">
        <v>674</v>
      </c>
      <c r="B566" s="30" t="s">
        <v>677</v>
      </c>
      <c r="C566" s="30" t="s">
        <v>515</v>
      </c>
      <c r="D566" s="3"/>
      <c r="E566" s="5" t="s">
        <v>246</v>
      </c>
      <c r="F566" s="40">
        <f>F567</f>
        <v>0</v>
      </c>
      <c r="G566" s="39">
        <f t="shared" si="6"/>
        <v>0</v>
      </c>
      <c r="H566" s="40">
        <f>H567</f>
        <v>0</v>
      </c>
    </row>
    <row r="567" spans="1:8" ht="16.5" customHeight="1" hidden="1">
      <c r="A567" s="29" t="s">
        <v>674</v>
      </c>
      <c r="B567" s="30" t="s">
        <v>677</v>
      </c>
      <c r="C567" s="30" t="s">
        <v>515</v>
      </c>
      <c r="D567" s="3" t="s">
        <v>586</v>
      </c>
      <c r="E567" s="5" t="s">
        <v>587</v>
      </c>
      <c r="F567" s="40">
        <v>0</v>
      </c>
      <c r="G567" s="39">
        <f t="shared" si="6"/>
        <v>0</v>
      </c>
      <c r="H567" s="40">
        <v>0</v>
      </c>
    </row>
    <row r="568" spans="1:8" ht="19.5" customHeight="1" hidden="1">
      <c r="A568" s="29" t="s">
        <v>674</v>
      </c>
      <c r="B568" s="30" t="s">
        <v>677</v>
      </c>
      <c r="C568" s="30" t="s">
        <v>133</v>
      </c>
      <c r="D568" s="2"/>
      <c r="E568" s="5" t="s">
        <v>123</v>
      </c>
      <c r="F568" s="40">
        <f>F569</f>
        <v>0</v>
      </c>
      <c r="G568" s="39">
        <f t="shared" si="6"/>
        <v>0</v>
      </c>
      <c r="H568" s="40">
        <f>H569</f>
        <v>0</v>
      </c>
    </row>
    <row r="569" spans="1:8" ht="16.5" customHeight="1" hidden="1">
      <c r="A569" s="29" t="s">
        <v>674</v>
      </c>
      <c r="B569" s="30" t="s">
        <v>677</v>
      </c>
      <c r="C569" s="30" t="s">
        <v>133</v>
      </c>
      <c r="D569" s="3" t="s">
        <v>586</v>
      </c>
      <c r="E569" s="31" t="s">
        <v>587</v>
      </c>
      <c r="F569" s="40">
        <v>0</v>
      </c>
      <c r="G569" s="39">
        <f t="shared" si="6"/>
        <v>0</v>
      </c>
      <c r="H569" s="40">
        <v>0</v>
      </c>
    </row>
    <row r="570" spans="1:8" ht="31.5" hidden="1">
      <c r="A570" s="29" t="s">
        <v>674</v>
      </c>
      <c r="B570" s="30" t="s">
        <v>677</v>
      </c>
      <c r="C570" s="30" t="s">
        <v>158</v>
      </c>
      <c r="D570" s="2"/>
      <c r="E570" s="5" t="s">
        <v>255</v>
      </c>
      <c r="F570" s="40">
        <f>F571</f>
        <v>0</v>
      </c>
      <c r="G570" s="39">
        <f t="shared" si="6"/>
        <v>0</v>
      </c>
      <c r="H570" s="40">
        <f>H571</f>
        <v>0</v>
      </c>
    </row>
    <row r="571" spans="1:8" ht="16.5" customHeight="1" hidden="1">
      <c r="A571" s="29" t="s">
        <v>674</v>
      </c>
      <c r="B571" s="30" t="s">
        <v>677</v>
      </c>
      <c r="C571" s="30" t="s">
        <v>158</v>
      </c>
      <c r="D571" s="3" t="s">
        <v>728</v>
      </c>
      <c r="E571" s="31" t="s">
        <v>729</v>
      </c>
      <c r="F571" s="40">
        <v>0</v>
      </c>
      <c r="G571" s="39">
        <f t="shared" si="6"/>
        <v>0</v>
      </c>
      <c r="H571" s="40">
        <v>0</v>
      </c>
    </row>
    <row r="572" spans="1:8" ht="36.75" customHeight="1">
      <c r="A572" s="29" t="s">
        <v>674</v>
      </c>
      <c r="B572" s="30" t="s">
        <v>677</v>
      </c>
      <c r="C572" s="30" t="s">
        <v>158</v>
      </c>
      <c r="D572" s="2"/>
      <c r="E572" s="5" t="s">
        <v>255</v>
      </c>
      <c r="F572" s="40">
        <f>F573</f>
        <v>230000</v>
      </c>
      <c r="G572" s="39">
        <f t="shared" si="6"/>
        <v>0</v>
      </c>
      <c r="H572" s="40">
        <f>H573</f>
        <v>230000</v>
      </c>
    </row>
    <row r="573" spans="1:8" ht="36" customHeight="1">
      <c r="A573" s="29" t="s">
        <v>674</v>
      </c>
      <c r="B573" s="30" t="s">
        <v>677</v>
      </c>
      <c r="C573" s="30" t="s">
        <v>158</v>
      </c>
      <c r="D573" s="3" t="s">
        <v>531</v>
      </c>
      <c r="E573" s="5" t="s">
        <v>542</v>
      </c>
      <c r="F573" s="40">
        <v>230000</v>
      </c>
      <c r="G573" s="39">
        <f t="shared" si="6"/>
        <v>0</v>
      </c>
      <c r="H573" s="40">
        <v>230000</v>
      </c>
    </row>
    <row r="574" spans="1:8" ht="15" customHeight="1" hidden="1">
      <c r="A574" s="3" t="s">
        <v>674</v>
      </c>
      <c r="B574" s="3" t="s">
        <v>677</v>
      </c>
      <c r="C574" s="3" t="s">
        <v>683</v>
      </c>
      <c r="D574" s="2"/>
      <c r="E574" s="5" t="s">
        <v>635</v>
      </c>
      <c r="F574" s="41">
        <f>F575</f>
        <v>0</v>
      </c>
      <c r="G574" s="39">
        <f t="shared" si="6"/>
        <v>0</v>
      </c>
      <c r="H574" s="41">
        <f>H575</f>
        <v>0</v>
      </c>
    </row>
    <row r="575" spans="1:8" ht="16.5" customHeight="1" hidden="1">
      <c r="A575" s="3" t="s">
        <v>674</v>
      </c>
      <c r="B575" s="3" t="s">
        <v>677</v>
      </c>
      <c r="C575" s="3" t="s">
        <v>683</v>
      </c>
      <c r="D575" s="3" t="s">
        <v>586</v>
      </c>
      <c r="E575" s="5" t="s">
        <v>587</v>
      </c>
      <c r="F575" s="40">
        <v>0</v>
      </c>
      <c r="G575" s="39">
        <f t="shared" si="6"/>
        <v>0</v>
      </c>
      <c r="H575" s="40">
        <v>0</v>
      </c>
    </row>
    <row r="576" spans="1:8" ht="16.5" customHeight="1">
      <c r="A576" s="3" t="s">
        <v>674</v>
      </c>
      <c r="B576" s="3" t="s">
        <v>677</v>
      </c>
      <c r="C576" s="3" t="s">
        <v>683</v>
      </c>
      <c r="D576" s="2"/>
      <c r="E576" s="5" t="s">
        <v>635</v>
      </c>
      <c r="F576" s="40">
        <f>F577</f>
        <v>5644239</v>
      </c>
      <c r="G576" s="39">
        <f t="shared" si="6"/>
        <v>-5644239</v>
      </c>
      <c r="H576" s="40">
        <f>H577</f>
        <v>0</v>
      </c>
    </row>
    <row r="577" spans="1:8" ht="35.25" customHeight="1">
      <c r="A577" s="3" t="s">
        <v>674</v>
      </c>
      <c r="B577" s="3" t="s">
        <v>677</v>
      </c>
      <c r="C577" s="3" t="s">
        <v>683</v>
      </c>
      <c r="D577" s="3" t="s">
        <v>526</v>
      </c>
      <c r="E577" s="5" t="s">
        <v>538</v>
      </c>
      <c r="F577" s="40">
        <v>5644239</v>
      </c>
      <c r="G577" s="39">
        <f t="shared" si="6"/>
        <v>-5644239</v>
      </c>
      <c r="H577" s="40">
        <v>0</v>
      </c>
    </row>
    <row r="578" spans="1:8" ht="18" customHeight="1">
      <c r="A578" s="3" t="s">
        <v>674</v>
      </c>
      <c r="B578" s="3" t="s">
        <v>677</v>
      </c>
      <c r="C578" s="3" t="s">
        <v>683</v>
      </c>
      <c r="D578" s="2"/>
      <c r="E578" s="5" t="s">
        <v>635</v>
      </c>
      <c r="F578" s="40">
        <f>F579+F580</f>
        <v>10000</v>
      </c>
      <c r="G578" s="39">
        <f t="shared" si="6"/>
        <v>-10000</v>
      </c>
      <c r="H578" s="40">
        <f>H579+H580</f>
        <v>0</v>
      </c>
    </row>
    <row r="579" spans="1:8" ht="21" customHeight="1">
      <c r="A579" s="3" t="s">
        <v>674</v>
      </c>
      <c r="B579" s="3" t="s">
        <v>677</v>
      </c>
      <c r="C579" s="3" t="s">
        <v>683</v>
      </c>
      <c r="D579" s="3" t="s">
        <v>367</v>
      </c>
      <c r="E579" s="5" t="s">
        <v>443</v>
      </c>
      <c r="F579" s="40">
        <v>1200</v>
      </c>
      <c r="G579" s="39">
        <f t="shared" si="6"/>
        <v>-1200</v>
      </c>
      <c r="H579" s="40">
        <v>0</v>
      </c>
    </row>
    <row r="580" spans="1:8" ht="21" customHeight="1">
      <c r="A580" s="3" t="s">
        <v>674</v>
      </c>
      <c r="B580" s="3" t="s">
        <v>677</v>
      </c>
      <c r="C580" s="3" t="s">
        <v>683</v>
      </c>
      <c r="D580" s="3" t="s">
        <v>273</v>
      </c>
      <c r="E580" s="5" t="s">
        <v>274</v>
      </c>
      <c r="F580" s="40">
        <f>10000-1200</f>
        <v>8800</v>
      </c>
      <c r="G580" s="39">
        <f t="shared" si="6"/>
        <v>-8800</v>
      </c>
      <c r="H580" s="40">
        <v>0</v>
      </c>
    </row>
    <row r="581" spans="1:8" ht="25.5" customHeight="1" hidden="1">
      <c r="A581" s="29" t="s">
        <v>674</v>
      </c>
      <c r="B581" s="30" t="s">
        <v>677</v>
      </c>
      <c r="C581" s="30" t="s">
        <v>134</v>
      </c>
      <c r="D581" s="2"/>
      <c r="E581" s="5" t="s">
        <v>256</v>
      </c>
      <c r="F581" s="40">
        <f>F582</f>
        <v>0</v>
      </c>
      <c r="G581" s="39">
        <f t="shared" si="6"/>
        <v>0</v>
      </c>
      <c r="H581" s="40">
        <f>H582</f>
        <v>0</v>
      </c>
    </row>
    <row r="582" spans="1:8" ht="16.5" customHeight="1" hidden="1">
      <c r="A582" s="29" t="s">
        <v>674</v>
      </c>
      <c r="B582" s="30" t="s">
        <v>677</v>
      </c>
      <c r="C582" s="30" t="s">
        <v>134</v>
      </c>
      <c r="D582" s="3" t="s">
        <v>586</v>
      </c>
      <c r="E582" s="31" t="s">
        <v>587</v>
      </c>
      <c r="F582" s="40">
        <v>0</v>
      </c>
      <c r="G582" s="39">
        <f t="shared" si="6"/>
        <v>0</v>
      </c>
      <c r="H582" s="40">
        <v>0</v>
      </c>
    </row>
    <row r="583" spans="1:8" ht="28.5" customHeight="1">
      <c r="A583" s="29" t="s">
        <v>674</v>
      </c>
      <c r="B583" s="30" t="s">
        <v>677</v>
      </c>
      <c r="C583" s="30" t="s">
        <v>134</v>
      </c>
      <c r="D583" s="2"/>
      <c r="E583" s="5" t="s">
        <v>256</v>
      </c>
      <c r="F583" s="40">
        <f>F584</f>
        <v>278450</v>
      </c>
      <c r="G583" s="39">
        <f t="shared" si="6"/>
        <v>-278450</v>
      </c>
      <c r="H583" s="40">
        <f>H584</f>
        <v>0</v>
      </c>
    </row>
    <row r="584" spans="1:8" ht="33.75" customHeight="1">
      <c r="A584" s="29" t="s">
        <v>674</v>
      </c>
      <c r="B584" s="30" t="s">
        <v>677</v>
      </c>
      <c r="C584" s="30" t="s">
        <v>134</v>
      </c>
      <c r="D584" s="3" t="s">
        <v>526</v>
      </c>
      <c r="E584" s="5" t="s">
        <v>538</v>
      </c>
      <c r="F584" s="40">
        <v>278450</v>
      </c>
      <c r="G584" s="39">
        <f t="shared" si="6"/>
        <v>-278450</v>
      </c>
      <c r="H584" s="40">
        <v>0</v>
      </c>
    </row>
    <row r="585" spans="1:8" ht="24" customHeight="1" hidden="1">
      <c r="A585" s="29" t="s">
        <v>674</v>
      </c>
      <c r="B585" s="30" t="s">
        <v>677</v>
      </c>
      <c r="C585" s="30" t="s">
        <v>516</v>
      </c>
      <c r="D585" s="3"/>
      <c r="E585" s="31" t="s">
        <v>509</v>
      </c>
      <c r="F585" s="40">
        <f>F586</f>
        <v>0</v>
      </c>
      <c r="G585" s="39">
        <f t="shared" si="6"/>
        <v>0</v>
      </c>
      <c r="H585" s="40">
        <f>H586</f>
        <v>0</v>
      </c>
    </row>
    <row r="586" spans="1:8" ht="16.5" customHeight="1" hidden="1">
      <c r="A586" s="29" t="s">
        <v>674</v>
      </c>
      <c r="B586" s="30" t="s">
        <v>677</v>
      </c>
      <c r="C586" s="30" t="s">
        <v>516</v>
      </c>
      <c r="D586" s="3" t="s">
        <v>586</v>
      </c>
      <c r="E586" s="31" t="s">
        <v>587</v>
      </c>
      <c r="F586" s="40">
        <v>0</v>
      </c>
      <c r="G586" s="39">
        <f t="shared" si="6"/>
        <v>0</v>
      </c>
      <c r="H586" s="40">
        <v>0</v>
      </c>
    </row>
    <row r="587" spans="1:8" ht="17.25" customHeight="1" hidden="1">
      <c r="A587" s="3" t="s">
        <v>674</v>
      </c>
      <c r="B587" s="3" t="s">
        <v>677</v>
      </c>
      <c r="C587" s="3" t="s">
        <v>684</v>
      </c>
      <c r="D587" s="2"/>
      <c r="E587" s="5" t="s">
        <v>111</v>
      </c>
      <c r="F587" s="41">
        <f>F588</f>
        <v>0</v>
      </c>
      <c r="G587" s="39">
        <f t="shared" si="6"/>
        <v>0</v>
      </c>
      <c r="H587" s="41">
        <f>H588</f>
        <v>0</v>
      </c>
    </row>
    <row r="588" spans="1:8" ht="16.5" customHeight="1" hidden="1">
      <c r="A588" s="3" t="s">
        <v>674</v>
      </c>
      <c r="B588" s="3" t="s">
        <v>677</v>
      </c>
      <c r="C588" s="3" t="s">
        <v>684</v>
      </c>
      <c r="D588" s="3" t="s">
        <v>586</v>
      </c>
      <c r="E588" s="5" t="s">
        <v>587</v>
      </c>
      <c r="F588" s="40">
        <v>0</v>
      </c>
      <c r="G588" s="39">
        <f t="shared" si="6"/>
        <v>0</v>
      </c>
      <c r="H588" s="40">
        <v>0</v>
      </c>
    </row>
    <row r="589" spans="1:8" ht="23.25" customHeight="1" hidden="1">
      <c r="A589" s="3" t="s">
        <v>674</v>
      </c>
      <c r="B589" s="3" t="s">
        <v>677</v>
      </c>
      <c r="C589" s="3" t="s">
        <v>130</v>
      </c>
      <c r="D589" s="2"/>
      <c r="E589" s="5" t="s">
        <v>121</v>
      </c>
      <c r="F589" s="40">
        <f>F590</f>
        <v>0</v>
      </c>
      <c r="G589" s="39">
        <f t="shared" si="6"/>
        <v>0</v>
      </c>
      <c r="H589" s="40">
        <f>H590</f>
        <v>0</v>
      </c>
    </row>
    <row r="590" spans="1:8" ht="16.5" customHeight="1" hidden="1">
      <c r="A590" s="3" t="s">
        <v>674</v>
      </c>
      <c r="B590" s="3" t="s">
        <v>677</v>
      </c>
      <c r="C590" s="3" t="s">
        <v>130</v>
      </c>
      <c r="D590" s="3" t="s">
        <v>586</v>
      </c>
      <c r="E590" s="5" t="s">
        <v>587</v>
      </c>
      <c r="F590" s="40">
        <v>0</v>
      </c>
      <c r="G590" s="39">
        <f t="shared" si="6"/>
        <v>0</v>
      </c>
      <c r="H590" s="40">
        <v>0</v>
      </c>
    </row>
    <row r="591" spans="1:8" ht="26.25" customHeight="1" hidden="1">
      <c r="A591" s="3" t="s">
        <v>674</v>
      </c>
      <c r="B591" s="3" t="s">
        <v>677</v>
      </c>
      <c r="C591" s="30" t="s">
        <v>517</v>
      </c>
      <c r="D591" s="3"/>
      <c r="E591" s="5" t="s">
        <v>254</v>
      </c>
      <c r="F591" s="40">
        <f>F592</f>
        <v>0</v>
      </c>
      <c r="G591" s="39">
        <f t="shared" si="6"/>
        <v>0</v>
      </c>
      <c r="H591" s="40">
        <f>H592</f>
        <v>0</v>
      </c>
    </row>
    <row r="592" spans="1:8" ht="16.5" customHeight="1" hidden="1">
      <c r="A592" s="3" t="s">
        <v>674</v>
      </c>
      <c r="B592" s="3" t="s">
        <v>677</v>
      </c>
      <c r="C592" s="30" t="s">
        <v>517</v>
      </c>
      <c r="D592" s="3" t="s">
        <v>586</v>
      </c>
      <c r="E592" s="5" t="s">
        <v>587</v>
      </c>
      <c r="F592" s="40">
        <v>0</v>
      </c>
      <c r="G592" s="39">
        <f t="shared" si="6"/>
        <v>0</v>
      </c>
      <c r="H592" s="40">
        <v>0</v>
      </c>
    </row>
    <row r="593" spans="1:8" ht="22.5" customHeight="1" hidden="1">
      <c r="A593" s="29" t="s">
        <v>674</v>
      </c>
      <c r="B593" s="30" t="s">
        <v>677</v>
      </c>
      <c r="C593" s="30" t="s">
        <v>135</v>
      </c>
      <c r="D593" s="2"/>
      <c r="E593" s="31" t="s">
        <v>125</v>
      </c>
      <c r="F593" s="40">
        <f>F594</f>
        <v>0</v>
      </c>
      <c r="G593" s="39">
        <f t="shared" si="6"/>
        <v>0</v>
      </c>
      <c r="H593" s="40">
        <f>H594</f>
        <v>0</v>
      </c>
    </row>
    <row r="594" spans="1:8" ht="16.5" customHeight="1" hidden="1">
      <c r="A594" s="29" t="s">
        <v>674</v>
      </c>
      <c r="B594" s="30" t="s">
        <v>677</v>
      </c>
      <c r="C594" s="30" t="s">
        <v>135</v>
      </c>
      <c r="D594" s="3" t="s">
        <v>586</v>
      </c>
      <c r="E594" s="31" t="s">
        <v>587</v>
      </c>
      <c r="F594" s="40">
        <v>0</v>
      </c>
      <c r="G594" s="39">
        <f t="shared" si="6"/>
        <v>0</v>
      </c>
      <c r="H594" s="40">
        <v>0</v>
      </c>
    </row>
    <row r="595" spans="1:8" ht="22.5" customHeight="1">
      <c r="A595" s="29" t="s">
        <v>674</v>
      </c>
      <c r="B595" s="30" t="s">
        <v>677</v>
      </c>
      <c r="C595" s="30" t="s">
        <v>135</v>
      </c>
      <c r="D595" s="2"/>
      <c r="E595" s="31" t="s">
        <v>125</v>
      </c>
      <c r="F595" s="40">
        <f>F596</f>
        <v>81444</v>
      </c>
      <c r="G595" s="39">
        <f t="shared" si="6"/>
        <v>-81444</v>
      </c>
      <c r="H595" s="40">
        <f>H596</f>
        <v>0</v>
      </c>
    </row>
    <row r="596" spans="1:8" ht="31.5" customHeight="1">
      <c r="A596" s="29" t="s">
        <v>674</v>
      </c>
      <c r="B596" s="30" t="s">
        <v>677</v>
      </c>
      <c r="C596" s="30" t="s">
        <v>135</v>
      </c>
      <c r="D596" s="3" t="s">
        <v>526</v>
      </c>
      <c r="E596" s="5" t="s">
        <v>538</v>
      </c>
      <c r="F596" s="40">
        <v>81444</v>
      </c>
      <c r="G596" s="39">
        <f t="shared" si="6"/>
        <v>-81444</v>
      </c>
      <c r="H596" s="40">
        <v>0</v>
      </c>
    </row>
    <row r="597" spans="1:8" ht="15.75" customHeight="1" hidden="1">
      <c r="A597" s="3" t="s">
        <v>674</v>
      </c>
      <c r="B597" s="3" t="s">
        <v>677</v>
      </c>
      <c r="C597" s="3" t="s">
        <v>685</v>
      </c>
      <c r="D597" s="2"/>
      <c r="E597" s="5" t="s">
        <v>635</v>
      </c>
      <c r="F597" s="41">
        <f>F598</f>
        <v>0</v>
      </c>
      <c r="G597" s="39">
        <f t="shared" si="6"/>
        <v>0</v>
      </c>
      <c r="H597" s="41">
        <f>H598</f>
        <v>0</v>
      </c>
    </row>
    <row r="598" spans="1:8" ht="16.5" customHeight="1" hidden="1">
      <c r="A598" s="3" t="s">
        <v>674</v>
      </c>
      <c r="B598" s="3" t="s">
        <v>677</v>
      </c>
      <c r="C598" s="3" t="s">
        <v>685</v>
      </c>
      <c r="D598" s="3" t="s">
        <v>586</v>
      </c>
      <c r="E598" s="5" t="s">
        <v>587</v>
      </c>
      <c r="F598" s="40">
        <v>0</v>
      </c>
      <c r="G598" s="39">
        <f t="shared" si="6"/>
        <v>0</v>
      </c>
      <c r="H598" s="40">
        <v>0</v>
      </c>
    </row>
    <row r="599" spans="1:8" ht="16.5" customHeight="1">
      <c r="A599" s="3" t="s">
        <v>674</v>
      </c>
      <c r="B599" s="3" t="s">
        <v>677</v>
      </c>
      <c r="C599" s="3" t="s">
        <v>685</v>
      </c>
      <c r="D599" s="2"/>
      <c r="E599" s="5" t="s">
        <v>635</v>
      </c>
      <c r="F599" s="40">
        <f>F600+F601+F602+F603</f>
        <v>2715100</v>
      </c>
      <c r="G599" s="39">
        <f t="shared" si="6"/>
        <v>-2715100</v>
      </c>
      <c r="H599" s="40">
        <f>H600+H601+H602+H603</f>
        <v>0</v>
      </c>
    </row>
    <row r="600" spans="1:8" ht="16.5" customHeight="1">
      <c r="A600" s="3" t="s">
        <v>674</v>
      </c>
      <c r="B600" s="3" t="s">
        <v>677</v>
      </c>
      <c r="C600" s="3" t="s">
        <v>685</v>
      </c>
      <c r="D600" s="3" t="s">
        <v>543</v>
      </c>
      <c r="E600" s="5" t="s">
        <v>532</v>
      </c>
      <c r="F600" s="40">
        <v>2630100</v>
      </c>
      <c r="G600" s="39">
        <f aca="true" t="shared" si="7" ref="G600:G757">H600-F600</f>
        <v>-2630100</v>
      </c>
      <c r="H600" s="40">
        <v>0</v>
      </c>
    </row>
    <row r="601" spans="1:8" ht="16.5" customHeight="1" hidden="1">
      <c r="A601" s="3" t="s">
        <v>674</v>
      </c>
      <c r="B601" s="3" t="s">
        <v>677</v>
      </c>
      <c r="C601" s="3" t="s">
        <v>685</v>
      </c>
      <c r="D601" s="3" t="s">
        <v>544</v>
      </c>
      <c r="E601" s="5" t="s">
        <v>533</v>
      </c>
      <c r="F601" s="40">
        <v>0</v>
      </c>
      <c r="G601" s="39">
        <f t="shared" si="7"/>
        <v>0</v>
      </c>
      <c r="H601" s="40">
        <v>0</v>
      </c>
    </row>
    <row r="602" spans="1:8" ht="23.25" customHeight="1">
      <c r="A602" s="3" t="s">
        <v>674</v>
      </c>
      <c r="B602" s="3" t="s">
        <v>677</v>
      </c>
      <c r="C602" s="3" t="s">
        <v>685</v>
      </c>
      <c r="D602" s="3" t="s">
        <v>524</v>
      </c>
      <c r="E602" s="5" t="s">
        <v>534</v>
      </c>
      <c r="F602" s="40">
        <v>85000</v>
      </c>
      <c r="G602" s="39">
        <f t="shared" si="7"/>
        <v>-85000</v>
      </c>
      <c r="H602" s="40">
        <v>0</v>
      </c>
    </row>
    <row r="603" spans="1:8" ht="16.5" customHeight="1" hidden="1">
      <c r="A603" s="3" t="s">
        <v>674</v>
      </c>
      <c r="B603" s="3" t="s">
        <v>677</v>
      </c>
      <c r="C603" s="3" t="s">
        <v>685</v>
      </c>
      <c r="D603" s="3" t="s">
        <v>520</v>
      </c>
      <c r="E603" s="5" t="s">
        <v>535</v>
      </c>
      <c r="F603" s="40">
        <v>0</v>
      </c>
      <c r="G603" s="39">
        <f t="shared" si="7"/>
        <v>0</v>
      </c>
      <c r="H603" s="40">
        <v>0</v>
      </c>
    </row>
    <row r="604" spans="1:8" ht="27" customHeight="1" hidden="1">
      <c r="A604" s="29" t="s">
        <v>674</v>
      </c>
      <c r="B604" s="30" t="s">
        <v>677</v>
      </c>
      <c r="C604" s="30" t="s">
        <v>136</v>
      </c>
      <c r="D604" s="2"/>
      <c r="E604" s="5" t="s">
        <v>253</v>
      </c>
      <c r="F604" s="40">
        <f>F605</f>
        <v>0</v>
      </c>
      <c r="G604" s="39">
        <f t="shared" si="7"/>
        <v>0</v>
      </c>
      <c r="H604" s="40">
        <f>H605</f>
        <v>0</v>
      </c>
    </row>
    <row r="605" spans="1:8" ht="16.5" customHeight="1" hidden="1">
      <c r="A605" s="29" t="s">
        <v>674</v>
      </c>
      <c r="B605" s="30" t="s">
        <v>677</v>
      </c>
      <c r="C605" s="30" t="s">
        <v>136</v>
      </c>
      <c r="D605" s="3" t="s">
        <v>586</v>
      </c>
      <c r="E605" s="31" t="s">
        <v>587</v>
      </c>
      <c r="F605" s="40">
        <v>0</v>
      </c>
      <c r="G605" s="39">
        <f t="shared" si="7"/>
        <v>0</v>
      </c>
      <c r="H605" s="40">
        <v>0</v>
      </c>
    </row>
    <row r="606" spans="1:8" ht="30" customHeight="1" hidden="1">
      <c r="A606" s="3" t="s">
        <v>674</v>
      </c>
      <c r="B606" s="3" t="s">
        <v>677</v>
      </c>
      <c r="C606" s="3" t="s">
        <v>686</v>
      </c>
      <c r="D606" s="2"/>
      <c r="E606" s="5" t="s">
        <v>240</v>
      </c>
      <c r="F606" s="41">
        <f>F607</f>
        <v>0</v>
      </c>
      <c r="G606" s="39">
        <f t="shared" si="7"/>
        <v>0</v>
      </c>
      <c r="H606" s="41">
        <f>H607</f>
        <v>0</v>
      </c>
    </row>
    <row r="607" spans="1:8" ht="16.5" customHeight="1" hidden="1">
      <c r="A607" s="3" t="s">
        <v>674</v>
      </c>
      <c r="B607" s="3" t="s">
        <v>677</v>
      </c>
      <c r="C607" s="3" t="s">
        <v>686</v>
      </c>
      <c r="D607" s="3" t="s">
        <v>586</v>
      </c>
      <c r="E607" s="5" t="s">
        <v>587</v>
      </c>
      <c r="F607" s="40">
        <v>0</v>
      </c>
      <c r="G607" s="39">
        <f t="shared" si="7"/>
        <v>0</v>
      </c>
      <c r="H607" s="40">
        <v>0</v>
      </c>
    </row>
    <row r="608" spans="1:8" ht="24" customHeight="1">
      <c r="A608" s="3" t="s">
        <v>674</v>
      </c>
      <c r="B608" s="3" t="s">
        <v>677</v>
      </c>
      <c r="C608" s="3" t="s">
        <v>686</v>
      </c>
      <c r="D608" s="2"/>
      <c r="E608" s="5" t="s">
        <v>240</v>
      </c>
      <c r="F608" s="40">
        <f>F609</f>
        <v>40000</v>
      </c>
      <c r="G608" s="39">
        <f t="shared" si="7"/>
        <v>-40000</v>
      </c>
      <c r="H608" s="40">
        <f>H609</f>
        <v>0</v>
      </c>
    </row>
    <row r="609" spans="1:8" ht="16.5" customHeight="1">
      <c r="A609" s="3" t="s">
        <v>674</v>
      </c>
      <c r="B609" s="3" t="s">
        <v>677</v>
      </c>
      <c r="C609" s="3" t="s">
        <v>686</v>
      </c>
      <c r="D609" s="3" t="s">
        <v>520</v>
      </c>
      <c r="E609" s="5" t="s">
        <v>535</v>
      </c>
      <c r="F609" s="40">
        <v>40000</v>
      </c>
      <c r="G609" s="39">
        <f t="shared" si="7"/>
        <v>-40000</v>
      </c>
      <c r="H609" s="40">
        <v>0</v>
      </c>
    </row>
    <row r="610" spans="1:8" ht="24.75" customHeight="1" hidden="1">
      <c r="A610" s="3" t="s">
        <v>674</v>
      </c>
      <c r="B610" s="3" t="s">
        <v>677</v>
      </c>
      <c r="C610" s="3" t="s">
        <v>687</v>
      </c>
      <c r="D610" s="2"/>
      <c r="E610" s="5" t="s">
        <v>688</v>
      </c>
      <c r="F610" s="41">
        <f>F611</f>
        <v>0</v>
      </c>
      <c r="G610" s="39">
        <f t="shared" si="7"/>
        <v>0</v>
      </c>
      <c r="H610" s="41">
        <f>H611</f>
        <v>0</v>
      </c>
    </row>
    <row r="611" spans="1:8" ht="16.5" customHeight="1" hidden="1">
      <c r="A611" s="3" t="s">
        <v>674</v>
      </c>
      <c r="B611" s="3" t="s">
        <v>677</v>
      </c>
      <c r="C611" s="3" t="s">
        <v>687</v>
      </c>
      <c r="D611" s="3" t="s">
        <v>586</v>
      </c>
      <c r="E611" s="5" t="s">
        <v>587</v>
      </c>
      <c r="F611" s="40">
        <v>0</v>
      </c>
      <c r="G611" s="39">
        <f t="shared" si="7"/>
        <v>0</v>
      </c>
      <c r="H611" s="40">
        <v>0</v>
      </c>
    </row>
    <row r="612" spans="1:8" ht="31.5" hidden="1">
      <c r="A612" s="3" t="s">
        <v>674</v>
      </c>
      <c r="B612" s="3" t="s">
        <v>677</v>
      </c>
      <c r="C612" s="30" t="s">
        <v>313</v>
      </c>
      <c r="D612" s="3"/>
      <c r="E612" s="31" t="s">
        <v>326</v>
      </c>
      <c r="F612" s="40">
        <f>F613</f>
        <v>0</v>
      </c>
      <c r="G612" s="39">
        <f t="shared" si="7"/>
        <v>0</v>
      </c>
      <c r="H612" s="40">
        <f>H613</f>
        <v>0</v>
      </c>
    </row>
    <row r="613" spans="1:8" ht="16.5" customHeight="1" hidden="1">
      <c r="A613" s="3" t="s">
        <v>674</v>
      </c>
      <c r="B613" s="3" t="s">
        <v>677</v>
      </c>
      <c r="C613" s="30" t="s">
        <v>313</v>
      </c>
      <c r="D613" s="3" t="s">
        <v>586</v>
      </c>
      <c r="E613" s="31" t="s">
        <v>587</v>
      </c>
      <c r="F613" s="40"/>
      <c r="G613" s="39">
        <f t="shared" si="7"/>
        <v>0</v>
      </c>
      <c r="H613" s="40"/>
    </row>
    <row r="614" spans="1:8" ht="32.25" customHeight="1">
      <c r="A614" s="29" t="s">
        <v>674</v>
      </c>
      <c r="B614" s="30" t="s">
        <v>677</v>
      </c>
      <c r="C614" s="30" t="s">
        <v>137</v>
      </c>
      <c r="D614" s="2"/>
      <c r="E614" s="5" t="s">
        <v>257</v>
      </c>
      <c r="F614" s="40">
        <f>F615</f>
        <v>0</v>
      </c>
      <c r="G614" s="39">
        <f>H614-F614</f>
        <v>6300000</v>
      </c>
      <c r="H614" s="40">
        <f>H615</f>
        <v>6300000</v>
      </c>
    </row>
    <row r="615" spans="1:8" ht="36.75" customHeight="1">
      <c r="A615" s="29" t="s">
        <v>674</v>
      </c>
      <c r="B615" s="30" t="s">
        <v>677</v>
      </c>
      <c r="C615" s="30" t="s">
        <v>137</v>
      </c>
      <c r="D615" s="3" t="s">
        <v>526</v>
      </c>
      <c r="E615" s="5" t="s">
        <v>538</v>
      </c>
      <c r="F615" s="40">
        <v>0</v>
      </c>
      <c r="G615" s="39">
        <f>H615-F615</f>
        <v>6300000</v>
      </c>
      <c r="H615" s="40">
        <v>6300000</v>
      </c>
    </row>
    <row r="616" spans="1:8" ht="31.5" customHeight="1">
      <c r="A616" s="29" t="s">
        <v>674</v>
      </c>
      <c r="B616" s="30" t="s">
        <v>677</v>
      </c>
      <c r="C616" s="30" t="s">
        <v>784</v>
      </c>
      <c r="D616" s="2"/>
      <c r="E616" s="5" t="s">
        <v>785</v>
      </c>
      <c r="F616" s="40">
        <f>F617</f>
        <v>0</v>
      </c>
      <c r="G616" s="39">
        <f t="shared" si="7"/>
        <v>270000</v>
      </c>
      <c r="H616" s="40">
        <f>H617</f>
        <v>270000</v>
      </c>
    </row>
    <row r="617" spans="1:8" ht="33" customHeight="1">
      <c r="A617" s="29" t="s">
        <v>674</v>
      </c>
      <c r="B617" s="30" t="s">
        <v>677</v>
      </c>
      <c r="C617" s="30" t="s">
        <v>784</v>
      </c>
      <c r="D617" s="3" t="s">
        <v>526</v>
      </c>
      <c r="E617" s="5" t="s">
        <v>538</v>
      </c>
      <c r="F617" s="40">
        <v>0</v>
      </c>
      <c r="G617" s="39">
        <f t="shared" si="7"/>
        <v>270000</v>
      </c>
      <c r="H617" s="40">
        <v>270000</v>
      </c>
    </row>
    <row r="618" spans="1:8" ht="33" customHeight="1">
      <c r="A618" s="29" t="s">
        <v>674</v>
      </c>
      <c r="B618" s="30" t="s">
        <v>677</v>
      </c>
      <c r="C618" s="30" t="s">
        <v>786</v>
      </c>
      <c r="D618" s="3"/>
      <c r="E618" s="5" t="s">
        <v>787</v>
      </c>
      <c r="F618" s="40">
        <f>F619</f>
        <v>0</v>
      </c>
      <c r="G618" s="39">
        <f t="shared" si="7"/>
        <v>38800</v>
      </c>
      <c r="H618" s="40">
        <f>H619</f>
        <v>38800</v>
      </c>
    </row>
    <row r="619" spans="1:8" ht="33" customHeight="1">
      <c r="A619" s="29" t="s">
        <v>674</v>
      </c>
      <c r="B619" s="30" t="s">
        <v>677</v>
      </c>
      <c r="C619" s="30" t="s">
        <v>786</v>
      </c>
      <c r="D619" s="3" t="s">
        <v>526</v>
      </c>
      <c r="E619" s="5" t="s">
        <v>538</v>
      </c>
      <c r="F619" s="40">
        <v>0</v>
      </c>
      <c r="G619" s="39">
        <f t="shared" si="7"/>
        <v>38800</v>
      </c>
      <c r="H619" s="40">
        <v>38800</v>
      </c>
    </row>
    <row r="620" spans="1:8" ht="27" customHeight="1">
      <c r="A620" s="29" t="s">
        <v>674</v>
      </c>
      <c r="B620" s="30" t="s">
        <v>677</v>
      </c>
      <c r="C620" s="30" t="s">
        <v>202</v>
      </c>
      <c r="D620" s="2"/>
      <c r="E620" s="5" t="s">
        <v>258</v>
      </c>
      <c r="F620" s="40">
        <f>F621</f>
        <v>0</v>
      </c>
      <c r="G620" s="39">
        <f t="shared" si="7"/>
        <v>6020000</v>
      </c>
      <c r="H620" s="40">
        <f>H621</f>
        <v>6020000</v>
      </c>
    </row>
    <row r="621" spans="1:8" ht="32.25" customHeight="1">
      <c r="A621" s="29" t="s">
        <v>674</v>
      </c>
      <c r="B621" s="30" t="s">
        <v>677</v>
      </c>
      <c r="C621" s="30" t="s">
        <v>202</v>
      </c>
      <c r="D621" s="3" t="s">
        <v>526</v>
      </c>
      <c r="E621" s="5" t="s">
        <v>538</v>
      </c>
      <c r="F621" s="40">
        <v>0</v>
      </c>
      <c r="G621" s="39">
        <f t="shared" si="7"/>
        <v>6020000</v>
      </c>
      <c r="H621" s="40">
        <v>6020000</v>
      </c>
    </row>
    <row r="622" spans="1:8" ht="36.75" customHeight="1">
      <c r="A622" s="29" t="s">
        <v>674</v>
      </c>
      <c r="B622" s="30" t="s">
        <v>677</v>
      </c>
      <c r="C622" s="30" t="s">
        <v>817</v>
      </c>
      <c r="D622" s="2"/>
      <c r="E622" s="5" t="s">
        <v>818</v>
      </c>
      <c r="F622" s="40">
        <f>F623</f>
        <v>0</v>
      </c>
      <c r="G622" s="39">
        <f t="shared" si="7"/>
        <v>32000</v>
      </c>
      <c r="H622" s="40">
        <f>H623</f>
        <v>32000</v>
      </c>
    </row>
    <row r="623" spans="1:13" ht="30.75" customHeight="1">
      <c r="A623" s="29" t="s">
        <v>674</v>
      </c>
      <c r="B623" s="30" t="s">
        <v>677</v>
      </c>
      <c r="C623" s="30" t="s">
        <v>817</v>
      </c>
      <c r="D623" s="3" t="s">
        <v>526</v>
      </c>
      <c r="E623" s="5" t="s">
        <v>538</v>
      </c>
      <c r="F623" s="40">
        <v>0</v>
      </c>
      <c r="G623" s="39">
        <f t="shared" si="7"/>
        <v>32000</v>
      </c>
      <c r="H623" s="40">
        <v>32000</v>
      </c>
      <c r="L623"/>
      <c r="M623"/>
    </row>
    <row r="624" spans="1:13" ht="32.25" customHeight="1">
      <c r="A624" s="29" t="s">
        <v>674</v>
      </c>
      <c r="B624" s="30" t="s">
        <v>677</v>
      </c>
      <c r="C624" s="30" t="s">
        <v>346</v>
      </c>
      <c r="D624" s="3"/>
      <c r="E624" s="44" t="s">
        <v>389</v>
      </c>
      <c r="F624" s="40">
        <f>F625+F626+F627+F628</f>
        <v>0</v>
      </c>
      <c r="G624" s="39">
        <f t="shared" si="7"/>
        <v>3185850</v>
      </c>
      <c r="H624" s="40">
        <f>H625+H626+H627+H628</f>
        <v>3185850</v>
      </c>
      <c r="L624"/>
      <c r="M624"/>
    </row>
    <row r="625" spans="1:13" ht="17.25" customHeight="1">
      <c r="A625" s="29" t="s">
        <v>674</v>
      </c>
      <c r="B625" s="30" t="s">
        <v>677</v>
      </c>
      <c r="C625" s="30" t="s">
        <v>346</v>
      </c>
      <c r="D625" s="3" t="s">
        <v>521</v>
      </c>
      <c r="E625" s="5" t="s">
        <v>532</v>
      </c>
      <c r="F625" s="40">
        <v>0</v>
      </c>
      <c r="G625" s="39">
        <f t="shared" si="7"/>
        <v>2783100</v>
      </c>
      <c r="H625" s="40">
        <f>2137500+645600</f>
        <v>2783100</v>
      </c>
      <c r="L625"/>
      <c r="M625"/>
    </row>
    <row r="626" spans="1:13" ht="17.25" customHeight="1">
      <c r="A626" s="29" t="s">
        <v>674</v>
      </c>
      <c r="B626" s="30" t="s">
        <v>677</v>
      </c>
      <c r="C626" s="30" t="s">
        <v>346</v>
      </c>
      <c r="D626" s="3" t="s">
        <v>522</v>
      </c>
      <c r="E626" s="31" t="s">
        <v>533</v>
      </c>
      <c r="F626" s="40">
        <v>0</v>
      </c>
      <c r="G626" s="39">
        <f t="shared" si="7"/>
        <v>13500</v>
      </c>
      <c r="H626" s="40">
        <v>13500</v>
      </c>
      <c r="L626"/>
      <c r="M626"/>
    </row>
    <row r="627" spans="1:13" ht="24" customHeight="1" hidden="1">
      <c r="A627" s="29" t="s">
        <v>674</v>
      </c>
      <c r="B627" s="30" t="s">
        <v>677</v>
      </c>
      <c r="C627" s="30" t="s">
        <v>346</v>
      </c>
      <c r="D627" s="3" t="s">
        <v>524</v>
      </c>
      <c r="E627" s="68" t="s">
        <v>534</v>
      </c>
      <c r="F627" s="40">
        <v>0</v>
      </c>
      <c r="G627" s="39">
        <f t="shared" si="7"/>
        <v>0</v>
      </c>
      <c r="H627" s="40"/>
      <c r="L627"/>
      <c r="M627"/>
    </row>
    <row r="628" spans="1:13" ht="17.25" customHeight="1">
      <c r="A628" s="29" t="s">
        <v>674</v>
      </c>
      <c r="B628" s="30" t="s">
        <v>677</v>
      </c>
      <c r="C628" s="30" t="s">
        <v>346</v>
      </c>
      <c r="D628" s="3" t="s">
        <v>520</v>
      </c>
      <c r="E628" s="31" t="s">
        <v>535</v>
      </c>
      <c r="F628" s="40">
        <v>0</v>
      </c>
      <c r="G628" s="39">
        <f t="shared" si="7"/>
        <v>389250</v>
      </c>
      <c r="H628" s="40">
        <f>3400+85500+159500+78750+51300+10800</f>
        <v>389250</v>
      </c>
      <c r="L628"/>
      <c r="M628"/>
    </row>
    <row r="629" spans="1:8" ht="37.5" customHeight="1">
      <c r="A629" s="29" t="s">
        <v>674</v>
      </c>
      <c r="B629" s="30" t="s">
        <v>677</v>
      </c>
      <c r="C629" s="30" t="s">
        <v>819</v>
      </c>
      <c r="D629" s="3"/>
      <c r="E629" s="31" t="s">
        <v>820</v>
      </c>
      <c r="F629" s="40">
        <f>F630</f>
        <v>0</v>
      </c>
      <c r="G629" s="39">
        <f t="shared" si="7"/>
        <v>88000</v>
      </c>
      <c r="H629" s="40">
        <f>H630</f>
        <v>88000</v>
      </c>
    </row>
    <row r="630" spans="1:8" ht="17.25" customHeight="1">
      <c r="A630" s="29" t="s">
        <v>674</v>
      </c>
      <c r="B630" s="30" t="s">
        <v>677</v>
      </c>
      <c r="C630" s="30" t="s">
        <v>819</v>
      </c>
      <c r="D630" s="3" t="s">
        <v>520</v>
      </c>
      <c r="E630" s="31" t="s">
        <v>535</v>
      </c>
      <c r="F630" s="40">
        <v>0</v>
      </c>
      <c r="G630" s="39">
        <f t="shared" si="7"/>
        <v>88000</v>
      </c>
      <c r="H630" s="40">
        <v>88000</v>
      </c>
    </row>
    <row r="631" spans="1:8" ht="17.25" customHeight="1">
      <c r="A631" s="29" t="s">
        <v>674</v>
      </c>
      <c r="B631" s="30" t="s">
        <v>741</v>
      </c>
      <c r="C631" s="30"/>
      <c r="D631" s="3"/>
      <c r="E631" s="31" t="s">
        <v>495</v>
      </c>
      <c r="F631" s="40">
        <f>F632+F636+F646+F650+F654+F668+F658+F634+F638+F643+F648+F652+F660+F656+F666</f>
        <v>3044388</v>
      </c>
      <c r="G631" s="39">
        <f t="shared" si="7"/>
        <v>1218406</v>
      </c>
      <c r="H631" s="40">
        <f>H632+H636+H646+H650+H654+H668+H658+H634+H638+H643+H648+H652+H660+H656+H666</f>
        <v>4262794</v>
      </c>
    </row>
    <row r="632" spans="1:8" ht="17.25" customHeight="1" hidden="1">
      <c r="A632" s="29" t="s">
        <v>674</v>
      </c>
      <c r="B632" s="30" t="s">
        <v>741</v>
      </c>
      <c r="C632" s="30" t="s">
        <v>618</v>
      </c>
      <c r="D632" s="3"/>
      <c r="E632" s="5" t="s">
        <v>589</v>
      </c>
      <c r="F632" s="40">
        <f>F633</f>
        <v>0</v>
      </c>
      <c r="G632" s="39">
        <f t="shared" si="7"/>
        <v>0</v>
      </c>
      <c r="H632" s="40">
        <f>H633</f>
        <v>0</v>
      </c>
    </row>
    <row r="633" spans="1:8" ht="17.25" customHeight="1" hidden="1">
      <c r="A633" s="29" t="s">
        <v>674</v>
      </c>
      <c r="B633" s="30" t="s">
        <v>741</v>
      </c>
      <c r="C633" s="30" t="s">
        <v>618</v>
      </c>
      <c r="D633" s="3" t="s">
        <v>568</v>
      </c>
      <c r="E633" s="5" t="s">
        <v>569</v>
      </c>
      <c r="F633" s="40">
        <v>0</v>
      </c>
      <c r="G633" s="39">
        <f t="shared" si="7"/>
        <v>0</v>
      </c>
      <c r="H633" s="40">
        <v>0</v>
      </c>
    </row>
    <row r="634" spans="1:8" ht="17.25" customHeight="1">
      <c r="A634" s="29" t="s">
        <v>674</v>
      </c>
      <c r="B634" s="30" t="s">
        <v>741</v>
      </c>
      <c r="C634" s="30" t="s">
        <v>618</v>
      </c>
      <c r="D634" s="3"/>
      <c r="E634" s="5" t="s">
        <v>589</v>
      </c>
      <c r="F634" s="40">
        <f>F635</f>
        <v>630600</v>
      </c>
      <c r="G634" s="39">
        <f t="shared" si="7"/>
        <v>174500</v>
      </c>
      <c r="H634" s="40">
        <f>H635</f>
        <v>805100</v>
      </c>
    </row>
    <row r="635" spans="1:8" ht="17.25" customHeight="1">
      <c r="A635" s="29" t="s">
        <v>674</v>
      </c>
      <c r="B635" s="30" t="s">
        <v>741</v>
      </c>
      <c r="C635" s="30" t="s">
        <v>618</v>
      </c>
      <c r="D635" s="3" t="s">
        <v>521</v>
      </c>
      <c r="E635" s="5" t="s">
        <v>532</v>
      </c>
      <c r="F635" s="40">
        <f>484300+146300</f>
        <v>630600</v>
      </c>
      <c r="G635" s="39">
        <f t="shared" si="7"/>
        <v>174500</v>
      </c>
      <c r="H635" s="40">
        <f>618400+186700</f>
        <v>805100</v>
      </c>
    </row>
    <row r="636" spans="1:8" ht="24" customHeight="1" hidden="1">
      <c r="A636" s="29" t="s">
        <v>674</v>
      </c>
      <c r="B636" s="30" t="s">
        <v>741</v>
      </c>
      <c r="C636" s="30" t="s">
        <v>672</v>
      </c>
      <c r="D636" s="3"/>
      <c r="E636" s="5" t="s">
        <v>248</v>
      </c>
      <c r="F636" s="40">
        <f>F637</f>
        <v>0</v>
      </c>
      <c r="G636" s="39">
        <f t="shared" si="7"/>
        <v>0</v>
      </c>
      <c r="H636" s="40">
        <f>H637</f>
        <v>0</v>
      </c>
    </row>
    <row r="637" spans="1:8" ht="17.25" customHeight="1" hidden="1">
      <c r="A637" s="29" t="s">
        <v>674</v>
      </c>
      <c r="B637" s="30" t="s">
        <v>741</v>
      </c>
      <c r="C637" s="30" t="s">
        <v>672</v>
      </c>
      <c r="D637" s="3" t="s">
        <v>586</v>
      </c>
      <c r="E637" s="31" t="s">
        <v>587</v>
      </c>
      <c r="F637" s="40">
        <v>0</v>
      </c>
      <c r="G637" s="39">
        <f t="shared" si="7"/>
        <v>0</v>
      </c>
      <c r="H637" s="40">
        <v>0</v>
      </c>
    </row>
    <row r="638" spans="1:8" ht="25.5" customHeight="1">
      <c r="A638" s="29" t="s">
        <v>674</v>
      </c>
      <c r="B638" s="30" t="s">
        <v>741</v>
      </c>
      <c r="C638" s="30" t="s">
        <v>672</v>
      </c>
      <c r="D638" s="3"/>
      <c r="E638" s="5" t="s">
        <v>248</v>
      </c>
      <c r="F638" s="40">
        <f>F639+F640+F642+F641</f>
        <v>2373485</v>
      </c>
      <c r="G638" s="39">
        <f t="shared" si="7"/>
        <v>405559</v>
      </c>
      <c r="H638" s="40">
        <f>H639+H640+H642+H641</f>
        <v>2779044</v>
      </c>
    </row>
    <row r="639" spans="1:8" ht="17.25" customHeight="1">
      <c r="A639" s="29" t="s">
        <v>674</v>
      </c>
      <c r="B639" s="30" t="s">
        <v>741</v>
      </c>
      <c r="C639" s="30" t="s">
        <v>672</v>
      </c>
      <c r="D639" s="3" t="s">
        <v>521</v>
      </c>
      <c r="E639" s="5" t="s">
        <v>532</v>
      </c>
      <c r="F639" s="40">
        <f>1438900+434500</f>
        <v>1873400</v>
      </c>
      <c r="G639" s="39">
        <f t="shared" si="7"/>
        <v>322900</v>
      </c>
      <c r="H639" s="40">
        <f>1686900+509400</f>
        <v>2196300</v>
      </c>
    </row>
    <row r="640" spans="1:8" ht="17.25" customHeight="1">
      <c r="A640" s="29" t="s">
        <v>674</v>
      </c>
      <c r="B640" s="30" t="s">
        <v>741</v>
      </c>
      <c r="C640" s="30" t="s">
        <v>672</v>
      </c>
      <c r="D640" s="3" t="s">
        <v>522</v>
      </c>
      <c r="E640" s="31" t="s">
        <v>533</v>
      </c>
      <c r="F640" s="40">
        <v>0</v>
      </c>
      <c r="G640" s="39">
        <f t="shared" si="7"/>
        <v>4000</v>
      </c>
      <c r="H640" s="40">
        <v>4000</v>
      </c>
    </row>
    <row r="641" spans="1:8" ht="24" customHeight="1">
      <c r="A641" s="29" t="s">
        <v>674</v>
      </c>
      <c r="B641" s="30" t="s">
        <v>741</v>
      </c>
      <c r="C641" s="30" t="s">
        <v>672</v>
      </c>
      <c r="D641" s="3" t="s">
        <v>524</v>
      </c>
      <c r="E641" s="68" t="s">
        <v>534</v>
      </c>
      <c r="F641" s="40">
        <v>0</v>
      </c>
      <c r="G641" s="39">
        <f t="shared" si="7"/>
        <v>11700</v>
      </c>
      <c r="H641" s="40">
        <v>11700</v>
      </c>
    </row>
    <row r="642" spans="1:8" ht="17.25" customHeight="1">
      <c r="A642" s="29" t="s">
        <v>674</v>
      </c>
      <c r="B642" s="30" t="s">
        <v>741</v>
      </c>
      <c r="C642" s="30" t="s">
        <v>672</v>
      </c>
      <c r="D642" s="3" t="s">
        <v>520</v>
      </c>
      <c r="E642" s="31" t="s">
        <v>535</v>
      </c>
      <c r="F642" s="40">
        <v>500085</v>
      </c>
      <c r="G642" s="39">
        <f t="shared" si="7"/>
        <v>66959</v>
      </c>
      <c r="H642" s="40">
        <f>43200+405939+12600+105305</f>
        <v>567044</v>
      </c>
    </row>
    <row r="643" spans="1:8" ht="27" customHeight="1">
      <c r="A643" s="29" t="s">
        <v>674</v>
      </c>
      <c r="B643" s="30" t="s">
        <v>741</v>
      </c>
      <c r="C643" s="30" t="s">
        <v>672</v>
      </c>
      <c r="D643" s="3"/>
      <c r="E643" s="5" t="s">
        <v>248</v>
      </c>
      <c r="F643" s="40">
        <f>F644+F645</f>
        <v>25000</v>
      </c>
      <c r="G643" s="39">
        <f t="shared" si="7"/>
        <v>-2000</v>
      </c>
      <c r="H643" s="40">
        <f>H644+H645</f>
        <v>23000</v>
      </c>
    </row>
    <row r="644" spans="1:8" ht="16.5" customHeight="1">
      <c r="A644" s="29" t="s">
        <v>674</v>
      </c>
      <c r="B644" s="30" t="s">
        <v>741</v>
      </c>
      <c r="C644" s="30" t="s">
        <v>672</v>
      </c>
      <c r="D644" s="3" t="s">
        <v>367</v>
      </c>
      <c r="E644" s="5" t="s">
        <v>443</v>
      </c>
      <c r="F644" s="40">
        <v>9500</v>
      </c>
      <c r="G644" s="39">
        <f t="shared" si="7"/>
        <v>-760</v>
      </c>
      <c r="H644" s="40">
        <v>8740</v>
      </c>
    </row>
    <row r="645" spans="1:8" ht="16.5" customHeight="1">
      <c r="A645" s="29" t="s">
        <v>674</v>
      </c>
      <c r="B645" s="30" t="s">
        <v>741</v>
      </c>
      <c r="C645" s="30" t="s">
        <v>672</v>
      </c>
      <c r="D645" s="3" t="s">
        <v>273</v>
      </c>
      <c r="E645" s="5" t="s">
        <v>274</v>
      </c>
      <c r="F645" s="40">
        <f>25000-9500</f>
        <v>15500</v>
      </c>
      <c r="G645" s="39">
        <f t="shared" si="7"/>
        <v>-1240</v>
      </c>
      <c r="H645" s="40">
        <v>14260</v>
      </c>
    </row>
    <row r="646" spans="1:8" ht="17.25" customHeight="1" hidden="1">
      <c r="A646" s="29" t="s">
        <v>674</v>
      </c>
      <c r="B646" s="30" t="s">
        <v>741</v>
      </c>
      <c r="C646" s="30" t="s">
        <v>691</v>
      </c>
      <c r="D646" s="3"/>
      <c r="E646" s="5" t="s">
        <v>111</v>
      </c>
      <c r="F646" s="40">
        <f>F647</f>
        <v>0</v>
      </c>
      <c r="G646" s="39">
        <f t="shared" si="7"/>
        <v>0</v>
      </c>
      <c r="H646" s="40">
        <f>H647</f>
        <v>0</v>
      </c>
    </row>
    <row r="647" spans="1:8" ht="12.75" customHeight="1" hidden="1">
      <c r="A647" s="29" t="s">
        <v>674</v>
      </c>
      <c r="B647" s="30" t="s">
        <v>741</v>
      </c>
      <c r="C647" s="30" t="s">
        <v>691</v>
      </c>
      <c r="D647" s="3" t="s">
        <v>586</v>
      </c>
      <c r="E647" s="31" t="s">
        <v>587</v>
      </c>
      <c r="F647" s="40">
        <v>0</v>
      </c>
      <c r="G647" s="39">
        <f t="shared" si="7"/>
        <v>0</v>
      </c>
      <c r="H647" s="40">
        <v>0</v>
      </c>
    </row>
    <row r="648" spans="1:8" ht="17.25" customHeight="1">
      <c r="A648" s="29" t="s">
        <v>674</v>
      </c>
      <c r="B648" s="30" t="s">
        <v>741</v>
      </c>
      <c r="C648" s="30" t="s">
        <v>691</v>
      </c>
      <c r="D648" s="3"/>
      <c r="E648" s="5" t="s">
        <v>111</v>
      </c>
      <c r="F648" s="40">
        <f>F649</f>
        <v>13080</v>
      </c>
      <c r="G648" s="39">
        <f t="shared" si="7"/>
        <v>17607</v>
      </c>
      <c r="H648" s="40">
        <f>H649</f>
        <v>30687</v>
      </c>
    </row>
    <row r="649" spans="1:8" ht="17.25" customHeight="1">
      <c r="A649" s="29" t="s">
        <v>674</v>
      </c>
      <c r="B649" s="30" t="s">
        <v>741</v>
      </c>
      <c r="C649" s="30" t="s">
        <v>691</v>
      </c>
      <c r="D649" s="3" t="s">
        <v>520</v>
      </c>
      <c r="E649" s="31" t="s">
        <v>535</v>
      </c>
      <c r="F649" s="40">
        <v>13080</v>
      </c>
      <c r="G649" s="39">
        <f t="shared" si="7"/>
        <v>17607</v>
      </c>
      <c r="H649" s="40">
        <v>30687</v>
      </c>
    </row>
    <row r="650" spans="1:8" ht="23.25" customHeight="1" hidden="1">
      <c r="A650" s="29" t="s">
        <v>674</v>
      </c>
      <c r="B650" s="30" t="s">
        <v>741</v>
      </c>
      <c r="C650" s="30" t="s">
        <v>138</v>
      </c>
      <c r="D650" s="3"/>
      <c r="E650" s="31" t="s">
        <v>140</v>
      </c>
      <c r="F650" s="40">
        <f>F651</f>
        <v>0</v>
      </c>
      <c r="G650" s="39">
        <f t="shared" si="7"/>
        <v>0</v>
      </c>
      <c r="H650" s="40">
        <f>H651</f>
        <v>0</v>
      </c>
    </row>
    <row r="651" spans="1:8" ht="17.25" customHeight="1" hidden="1">
      <c r="A651" s="29" t="s">
        <v>674</v>
      </c>
      <c r="B651" s="30" t="s">
        <v>741</v>
      </c>
      <c r="C651" s="30" t="s">
        <v>138</v>
      </c>
      <c r="D651" s="3" t="s">
        <v>586</v>
      </c>
      <c r="E651" s="31" t="s">
        <v>587</v>
      </c>
      <c r="F651" s="40">
        <v>0</v>
      </c>
      <c r="G651" s="39">
        <f t="shared" si="7"/>
        <v>0</v>
      </c>
      <c r="H651" s="40">
        <v>0</v>
      </c>
    </row>
    <row r="652" spans="1:8" ht="17.25" customHeight="1">
      <c r="A652" s="29" t="s">
        <v>674</v>
      </c>
      <c r="B652" s="30" t="s">
        <v>741</v>
      </c>
      <c r="C652" s="30" t="s">
        <v>691</v>
      </c>
      <c r="D652" s="3"/>
      <c r="E652" s="5" t="s">
        <v>123</v>
      </c>
      <c r="F652" s="40">
        <f>F653</f>
        <v>2223</v>
      </c>
      <c r="G652" s="39">
        <f t="shared" si="7"/>
        <v>2340</v>
      </c>
      <c r="H652" s="40">
        <f>H653</f>
        <v>4563</v>
      </c>
    </row>
    <row r="653" spans="1:8" ht="17.25" customHeight="1">
      <c r="A653" s="29" t="s">
        <v>674</v>
      </c>
      <c r="B653" s="30" t="s">
        <v>741</v>
      </c>
      <c r="C653" s="30" t="s">
        <v>691</v>
      </c>
      <c r="D653" s="3" t="s">
        <v>520</v>
      </c>
      <c r="E653" s="31" t="s">
        <v>535</v>
      </c>
      <c r="F653" s="40">
        <v>2223</v>
      </c>
      <c r="G653" s="39">
        <f t="shared" si="7"/>
        <v>2340</v>
      </c>
      <c r="H653" s="40">
        <v>4563</v>
      </c>
    </row>
    <row r="654" spans="1:8" ht="17.25" customHeight="1">
      <c r="A654" s="29" t="s">
        <v>674</v>
      </c>
      <c r="B654" s="30" t="s">
        <v>741</v>
      </c>
      <c r="C654" s="30" t="s">
        <v>604</v>
      </c>
      <c r="D654" s="3"/>
      <c r="E654" s="31" t="s">
        <v>493</v>
      </c>
      <c r="F654" s="40">
        <f>F655</f>
        <v>0</v>
      </c>
      <c r="G654" s="39">
        <f t="shared" si="7"/>
        <v>36000</v>
      </c>
      <c r="H654" s="40">
        <f>H655</f>
        <v>36000</v>
      </c>
    </row>
    <row r="655" spans="1:8" ht="17.25" customHeight="1">
      <c r="A655" s="29" t="s">
        <v>674</v>
      </c>
      <c r="B655" s="30" t="s">
        <v>741</v>
      </c>
      <c r="C655" s="30" t="s">
        <v>604</v>
      </c>
      <c r="D655" s="3" t="s">
        <v>520</v>
      </c>
      <c r="E655" s="31" t="s">
        <v>535</v>
      </c>
      <c r="F655" s="40">
        <v>0</v>
      </c>
      <c r="G655" s="39">
        <f t="shared" si="7"/>
        <v>36000</v>
      </c>
      <c r="H655" s="40">
        <v>36000</v>
      </c>
    </row>
    <row r="656" spans="1:8" ht="49.5" customHeight="1">
      <c r="A656" s="29" t="s">
        <v>674</v>
      </c>
      <c r="B656" s="30" t="s">
        <v>741</v>
      </c>
      <c r="C656" s="30" t="s">
        <v>170</v>
      </c>
      <c r="D656" s="3"/>
      <c r="E656" s="31" t="s">
        <v>446</v>
      </c>
      <c r="F656" s="40">
        <f>F657</f>
        <v>0</v>
      </c>
      <c r="G656" s="39">
        <f t="shared" si="7"/>
        <v>22500</v>
      </c>
      <c r="H656" s="40">
        <f>H657</f>
        <v>22500</v>
      </c>
    </row>
    <row r="657" spans="1:8" ht="17.25" customHeight="1">
      <c r="A657" s="29" t="s">
        <v>674</v>
      </c>
      <c r="B657" s="30" t="s">
        <v>741</v>
      </c>
      <c r="C657" s="30" t="s">
        <v>170</v>
      </c>
      <c r="D657" s="3" t="s">
        <v>520</v>
      </c>
      <c r="E657" s="31" t="s">
        <v>535</v>
      </c>
      <c r="F657" s="40">
        <v>0</v>
      </c>
      <c r="G657" s="39">
        <f t="shared" si="7"/>
        <v>22500</v>
      </c>
      <c r="H657" s="40">
        <v>22500</v>
      </c>
    </row>
    <row r="658" spans="1:8" ht="44.25" customHeight="1">
      <c r="A658" s="29" t="s">
        <v>674</v>
      </c>
      <c r="B658" s="30" t="s">
        <v>741</v>
      </c>
      <c r="C658" s="30" t="s">
        <v>346</v>
      </c>
      <c r="D658" s="3"/>
      <c r="E658" s="31" t="s">
        <v>330</v>
      </c>
      <c r="F658" s="40">
        <f>F659</f>
        <v>0</v>
      </c>
      <c r="G658" s="39">
        <f t="shared" si="7"/>
        <v>256500</v>
      </c>
      <c r="H658" s="40">
        <f>H659</f>
        <v>256500</v>
      </c>
    </row>
    <row r="659" spans="1:8" ht="17.25" customHeight="1">
      <c r="A659" s="29" t="s">
        <v>674</v>
      </c>
      <c r="B659" s="30" t="s">
        <v>741</v>
      </c>
      <c r="C659" s="30" t="s">
        <v>346</v>
      </c>
      <c r="D659" s="3" t="s">
        <v>520</v>
      </c>
      <c r="E659" s="31" t="s">
        <v>535</v>
      </c>
      <c r="F659" s="40">
        <v>0</v>
      </c>
      <c r="G659" s="39">
        <f t="shared" si="7"/>
        <v>256500</v>
      </c>
      <c r="H659" s="40">
        <f>25000+13500+18000+150000+50000</f>
        <v>256500</v>
      </c>
    </row>
    <row r="660" spans="1:8" ht="24" customHeight="1">
      <c r="A660" s="29" t="s">
        <v>674</v>
      </c>
      <c r="B660" s="30" t="s">
        <v>741</v>
      </c>
      <c r="C660" s="30" t="s">
        <v>788</v>
      </c>
      <c r="D660" s="3"/>
      <c r="E660" s="31" t="s">
        <v>789</v>
      </c>
      <c r="F660" s="40">
        <f>F664+F665+F662+F663</f>
        <v>0</v>
      </c>
      <c r="G660" s="39">
        <f t="shared" si="7"/>
        <v>98900</v>
      </c>
      <c r="H660" s="40">
        <f>H664+H665+H662+H663</f>
        <v>98900</v>
      </c>
    </row>
    <row r="661" spans="1:8" ht="24" customHeight="1" hidden="1">
      <c r="A661" s="29" t="s">
        <v>674</v>
      </c>
      <c r="B661" s="30" t="s">
        <v>741</v>
      </c>
      <c r="C661" s="30" t="s">
        <v>788</v>
      </c>
      <c r="D661" s="3" t="s">
        <v>544</v>
      </c>
      <c r="E661" s="31"/>
      <c r="F661" s="40">
        <v>0</v>
      </c>
      <c r="G661" s="39">
        <f t="shared" si="7"/>
        <v>0</v>
      </c>
      <c r="H661" s="40"/>
    </row>
    <row r="662" spans="1:8" ht="17.25" customHeight="1">
      <c r="A662" s="29" t="s">
        <v>674</v>
      </c>
      <c r="B662" s="30" t="s">
        <v>741</v>
      </c>
      <c r="C662" s="30" t="s">
        <v>788</v>
      </c>
      <c r="D662" s="3" t="s">
        <v>521</v>
      </c>
      <c r="E662" s="5" t="s">
        <v>532</v>
      </c>
      <c r="F662" s="40">
        <v>0</v>
      </c>
      <c r="G662" s="39">
        <f t="shared" si="7"/>
        <v>82800</v>
      </c>
      <c r="H662" s="40">
        <f>63600+19200</f>
        <v>82800</v>
      </c>
    </row>
    <row r="663" spans="1:8" ht="13.5" customHeight="1">
      <c r="A663" s="29" t="s">
        <v>674</v>
      </c>
      <c r="B663" s="30" t="s">
        <v>741</v>
      </c>
      <c r="C663" s="30" t="s">
        <v>788</v>
      </c>
      <c r="D663" s="3" t="s">
        <v>522</v>
      </c>
      <c r="E663" s="5" t="s">
        <v>533</v>
      </c>
      <c r="F663" s="40">
        <v>0</v>
      </c>
      <c r="G663" s="39">
        <f t="shared" si="7"/>
        <v>1100</v>
      </c>
      <c r="H663" s="40">
        <v>1100</v>
      </c>
    </row>
    <row r="664" spans="1:8" ht="24" customHeight="1" hidden="1">
      <c r="A664" s="29" t="s">
        <v>674</v>
      </c>
      <c r="B664" s="30" t="s">
        <v>741</v>
      </c>
      <c r="C664" s="30" t="s">
        <v>788</v>
      </c>
      <c r="D664" s="3" t="s">
        <v>524</v>
      </c>
      <c r="E664" s="5" t="s">
        <v>534</v>
      </c>
      <c r="F664" s="40">
        <v>0</v>
      </c>
      <c r="G664" s="39">
        <f t="shared" si="7"/>
        <v>0</v>
      </c>
      <c r="H664" s="40">
        <v>0</v>
      </c>
    </row>
    <row r="665" spans="1:8" ht="17.25" customHeight="1">
      <c r="A665" s="29" t="s">
        <v>674</v>
      </c>
      <c r="B665" s="30" t="s">
        <v>741</v>
      </c>
      <c r="C665" s="30" t="s">
        <v>788</v>
      </c>
      <c r="D665" s="3" t="s">
        <v>520</v>
      </c>
      <c r="E665" s="31" t="s">
        <v>535</v>
      </c>
      <c r="F665" s="40">
        <v>0</v>
      </c>
      <c r="G665" s="39">
        <f t="shared" si="7"/>
        <v>15000</v>
      </c>
      <c r="H665" s="40">
        <f>4000+5500+2000+3500</f>
        <v>15000</v>
      </c>
    </row>
    <row r="666" spans="1:8" ht="27" customHeight="1">
      <c r="A666" s="29" t="s">
        <v>674</v>
      </c>
      <c r="B666" s="30" t="s">
        <v>741</v>
      </c>
      <c r="C666" s="30" t="s">
        <v>790</v>
      </c>
      <c r="D666" s="3"/>
      <c r="E666" s="31" t="s">
        <v>791</v>
      </c>
      <c r="F666" s="40">
        <f>F667</f>
        <v>0</v>
      </c>
      <c r="G666" s="39">
        <f t="shared" si="7"/>
        <v>206500</v>
      </c>
      <c r="H666" s="40">
        <f>H667</f>
        <v>206500</v>
      </c>
    </row>
    <row r="667" spans="1:8" ht="17.25" customHeight="1">
      <c r="A667" s="29" t="s">
        <v>674</v>
      </c>
      <c r="B667" s="30" t="s">
        <v>741</v>
      </c>
      <c r="C667" s="30" t="s">
        <v>790</v>
      </c>
      <c r="D667" s="3" t="s">
        <v>520</v>
      </c>
      <c r="E667" s="31" t="s">
        <v>535</v>
      </c>
      <c r="F667" s="40">
        <v>0</v>
      </c>
      <c r="G667" s="39">
        <f t="shared" si="7"/>
        <v>206500</v>
      </c>
      <c r="H667" s="40">
        <v>206500</v>
      </c>
    </row>
    <row r="668" spans="1:8" ht="45.75" customHeight="1" hidden="1">
      <c r="A668" s="29" t="s">
        <v>674</v>
      </c>
      <c r="B668" s="30" t="s">
        <v>741</v>
      </c>
      <c r="C668" s="30" t="s">
        <v>353</v>
      </c>
      <c r="D668" s="3"/>
      <c r="E668" s="31" t="s">
        <v>494</v>
      </c>
      <c r="F668" s="40">
        <f>F669</f>
        <v>0</v>
      </c>
      <c r="G668" s="39">
        <f t="shared" si="7"/>
        <v>0</v>
      </c>
      <c r="H668" s="40">
        <f>H669</f>
        <v>0</v>
      </c>
    </row>
    <row r="669" spans="1:8" ht="17.25" customHeight="1" hidden="1">
      <c r="A669" s="29" t="s">
        <v>674</v>
      </c>
      <c r="B669" s="30" t="s">
        <v>741</v>
      </c>
      <c r="C669" s="30" t="s">
        <v>353</v>
      </c>
      <c r="D669" s="3" t="s">
        <v>596</v>
      </c>
      <c r="E669" s="5" t="s">
        <v>597</v>
      </c>
      <c r="F669" s="40">
        <v>0</v>
      </c>
      <c r="G669" s="39">
        <f t="shared" si="7"/>
        <v>0</v>
      </c>
      <c r="H669" s="40">
        <v>0</v>
      </c>
    </row>
    <row r="670" spans="1:8" ht="27" customHeight="1" hidden="1">
      <c r="A670" s="3" t="s">
        <v>674</v>
      </c>
      <c r="B670" s="3" t="s">
        <v>689</v>
      </c>
      <c r="C670" s="2"/>
      <c r="D670" s="2"/>
      <c r="E670" s="5" t="s">
        <v>690</v>
      </c>
      <c r="F670" s="39">
        <f>F673+F677+F679+F681+F683+F675+F685+F687+F689+F671</f>
        <v>0</v>
      </c>
      <c r="G670" s="39">
        <f t="shared" si="7"/>
        <v>0</v>
      </c>
      <c r="H670" s="39">
        <f>H673+H677+H679+H681+H683+H675+H685+H687+H689+H671</f>
        <v>0</v>
      </c>
    </row>
    <row r="671" spans="1:8" ht="15.75" customHeight="1" hidden="1">
      <c r="A671" s="3" t="s">
        <v>674</v>
      </c>
      <c r="B671" s="3" t="s">
        <v>689</v>
      </c>
      <c r="C671" s="3" t="s">
        <v>618</v>
      </c>
      <c r="D671" s="2"/>
      <c r="E671" s="5" t="s">
        <v>589</v>
      </c>
      <c r="F671" s="39">
        <f>F672</f>
        <v>0</v>
      </c>
      <c r="G671" s="39">
        <f t="shared" si="7"/>
        <v>0</v>
      </c>
      <c r="H671" s="39">
        <f>H672</f>
        <v>0</v>
      </c>
    </row>
    <row r="672" spans="1:8" ht="20.25" customHeight="1" hidden="1">
      <c r="A672" s="3" t="s">
        <v>674</v>
      </c>
      <c r="B672" s="3" t="s">
        <v>689</v>
      </c>
      <c r="C672" s="3" t="s">
        <v>618</v>
      </c>
      <c r="D672" s="3" t="s">
        <v>580</v>
      </c>
      <c r="E672" s="5" t="s">
        <v>506</v>
      </c>
      <c r="F672" s="40">
        <v>0</v>
      </c>
      <c r="G672" s="39">
        <f t="shared" si="7"/>
        <v>0</v>
      </c>
      <c r="H672" s="40">
        <v>0</v>
      </c>
    </row>
    <row r="673" spans="1:8" ht="14.25" customHeight="1" hidden="1">
      <c r="A673" s="3" t="s">
        <v>674</v>
      </c>
      <c r="B673" s="3" t="s">
        <v>689</v>
      </c>
      <c r="C673" s="3" t="s">
        <v>618</v>
      </c>
      <c r="D673" s="2"/>
      <c r="E673" s="5" t="s">
        <v>589</v>
      </c>
      <c r="F673" s="39">
        <f>F674</f>
        <v>0</v>
      </c>
      <c r="G673" s="39">
        <f t="shared" si="7"/>
        <v>0</v>
      </c>
      <c r="H673" s="39">
        <f>H674</f>
        <v>0</v>
      </c>
    </row>
    <row r="674" spans="1:8" ht="16.5" customHeight="1" hidden="1">
      <c r="A674" s="3" t="s">
        <v>674</v>
      </c>
      <c r="B674" s="3" t="s">
        <v>689</v>
      </c>
      <c r="C674" s="3" t="s">
        <v>618</v>
      </c>
      <c r="D674" s="3" t="s">
        <v>568</v>
      </c>
      <c r="E674" s="5" t="s">
        <v>569</v>
      </c>
      <c r="F674" s="40">
        <v>0</v>
      </c>
      <c r="G674" s="39">
        <f t="shared" si="7"/>
        <v>0</v>
      </c>
      <c r="H674" s="40">
        <v>0</v>
      </c>
    </row>
    <row r="675" spans="1:8" ht="25.5" customHeight="1" hidden="1">
      <c r="A675" s="3" t="s">
        <v>674</v>
      </c>
      <c r="B675" s="3" t="s">
        <v>689</v>
      </c>
      <c r="C675" s="3" t="s">
        <v>205</v>
      </c>
      <c r="D675" s="3"/>
      <c r="E675" s="5" t="s">
        <v>744</v>
      </c>
      <c r="F675" s="40">
        <f>F676</f>
        <v>0</v>
      </c>
      <c r="G675" s="39">
        <f t="shared" si="7"/>
        <v>0</v>
      </c>
      <c r="H675" s="40">
        <f>H676</f>
        <v>0</v>
      </c>
    </row>
    <row r="676" spans="1:8" ht="24.75" customHeight="1" hidden="1">
      <c r="A676" s="3" t="s">
        <v>674</v>
      </c>
      <c r="B676" s="3" t="s">
        <v>689</v>
      </c>
      <c r="C676" s="3" t="s">
        <v>205</v>
      </c>
      <c r="D676" s="3" t="s">
        <v>203</v>
      </c>
      <c r="E676" s="31" t="s">
        <v>204</v>
      </c>
      <c r="F676" s="40"/>
      <c r="G676" s="39">
        <f t="shared" si="7"/>
        <v>0</v>
      </c>
      <c r="H676" s="40"/>
    </row>
    <row r="677" spans="1:8" ht="24" customHeight="1" hidden="1">
      <c r="A677" s="3" t="s">
        <v>674</v>
      </c>
      <c r="B677" s="3" t="s">
        <v>689</v>
      </c>
      <c r="C677" s="3" t="s">
        <v>672</v>
      </c>
      <c r="D677" s="2"/>
      <c r="E677" s="5" t="s">
        <v>248</v>
      </c>
      <c r="F677" s="41">
        <f>F678</f>
        <v>0</v>
      </c>
      <c r="G677" s="39">
        <f t="shared" si="7"/>
        <v>0</v>
      </c>
      <c r="H677" s="41">
        <f>H678</f>
        <v>0</v>
      </c>
    </row>
    <row r="678" spans="1:8" ht="16.5" customHeight="1" hidden="1">
      <c r="A678" s="3" t="s">
        <v>674</v>
      </c>
      <c r="B678" s="3" t="s">
        <v>689</v>
      </c>
      <c r="C678" s="3" t="s">
        <v>672</v>
      </c>
      <c r="D678" s="3" t="s">
        <v>586</v>
      </c>
      <c r="E678" s="5" t="s">
        <v>587</v>
      </c>
      <c r="F678" s="40">
        <v>0</v>
      </c>
      <c r="G678" s="39">
        <f t="shared" si="7"/>
        <v>0</v>
      </c>
      <c r="H678" s="40">
        <v>0</v>
      </c>
    </row>
    <row r="679" spans="1:8" ht="16.5" customHeight="1" hidden="1">
      <c r="A679" s="3" t="s">
        <v>674</v>
      </c>
      <c r="B679" s="3" t="s">
        <v>689</v>
      </c>
      <c r="C679" s="3" t="s">
        <v>691</v>
      </c>
      <c r="D679" s="2"/>
      <c r="E679" s="5" t="s">
        <v>111</v>
      </c>
      <c r="F679" s="41">
        <f>F680</f>
        <v>0</v>
      </c>
      <c r="G679" s="39">
        <f t="shared" si="7"/>
        <v>0</v>
      </c>
      <c r="H679" s="41">
        <f>H680</f>
        <v>0</v>
      </c>
    </row>
    <row r="680" spans="1:8" ht="16.5" customHeight="1" hidden="1">
      <c r="A680" s="3" t="s">
        <v>674</v>
      </c>
      <c r="B680" s="3" t="s">
        <v>689</v>
      </c>
      <c r="C680" s="3" t="s">
        <v>691</v>
      </c>
      <c r="D680" s="3" t="s">
        <v>586</v>
      </c>
      <c r="E680" s="5" t="s">
        <v>587</v>
      </c>
      <c r="F680" s="40">
        <v>0</v>
      </c>
      <c r="G680" s="39">
        <f t="shared" si="7"/>
        <v>0</v>
      </c>
      <c r="H680" s="40">
        <v>0</v>
      </c>
    </row>
    <row r="681" spans="1:8" ht="23.25" customHeight="1" hidden="1">
      <c r="A681" s="29" t="s">
        <v>674</v>
      </c>
      <c r="B681" s="30" t="s">
        <v>689</v>
      </c>
      <c r="C681" s="30" t="s">
        <v>138</v>
      </c>
      <c r="D681" s="2"/>
      <c r="E681" s="31" t="s">
        <v>140</v>
      </c>
      <c r="F681" s="40">
        <f>F682</f>
        <v>0</v>
      </c>
      <c r="G681" s="39">
        <f t="shared" si="7"/>
        <v>0</v>
      </c>
      <c r="H681" s="40">
        <f>H682</f>
        <v>0</v>
      </c>
    </row>
    <row r="682" spans="1:8" ht="16.5" customHeight="1" hidden="1">
      <c r="A682" s="29" t="s">
        <v>674</v>
      </c>
      <c r="B682" s="30" t="s">
        <v>689</v>
      </c>
      <c r="C682" s="30" t="s">
        <v>138</v>
      </c>
      <c r="D682" s="3" t="s">
        <v>586</v>
      </c>
      <c r="E682" s="31" t="s">
        <v>587</v>
      </c>
      <c r="F682" s="40">
        <v>0</v>
      </c>
      <c r="G682" s="39">
        <f t="shared" si="7"/>
        <v>0</v>
      </c>
      <c r="H682" s="40">
        <v>0</v>
      </c>
    </row>
    <row r="683" spans="1:8" ht="24.75" customHeight="1" hidden="1">
      <c r="A683" s="29" t="s">
        <v>674</v>
      </c>
      <c r="B683" s="30" t="s">
        <v>689</v>
      </c>
      <c r="C683" s="30" t="s">
        <v>139</v>
      </c>
      <c r="D683" s="2"/>
      <c r="E683" s="31" t="s">
        <v>125</v>
      </c>
      <c r="F683" s="40">
        <f>F684</f>
        <v>0</v>
      </c>
      <c r="G683" s="39">
        <f t="shared" si="7"/>
        <v>0</v>
      </c>
      <c r="H683" s="40">
        <f>H684</f>
        <v>0</v>
      </c>
    </row>
    <row r="684" spans="1:8" ht="15.75" customHeight="1" hidden="1">
      <c r="A684" s="29" t="s">
        <v>674</v>
      </c>
      <c r="B684" s="30" t="s">
        <v>689</v>
      </c>
      <c r="C684" s="30" t="s">
        <v>139</v>
      </c>
      <c r="D684" s="3" t="s">
        <v>586</v>
      </c>
      <c r="E684" s="31" t="s">
        <v>587</v>
      </c>
      <c r="F684" s="40">
        <v>0</v>
      </c>
      <c r="G684" s="39">
        <f t="shared" si="7"/>
        <v>0</v>
      </c>
      <c r="H684" s="40">
        <v>0</v>
      </c>
    </row>
    <row r="685" spans="1:8" ht="28.5" customHeight="1" hidden="1">
      <c r="A685" s="29" t="s">
        <v>674</v>
      </c>
      <c r="B685" s="30" t="s">
        <v>689</v>
      </c>
      <c r="C685" s="30" t="s">
        <v>604</v>
      </c>
      <c r="D685" s="3"/>
      <c r="E685" s="5" t="s">
        <v>230</v>
      </c>
      <c r="F685" s="40">
        <f>F686</f>
        <v>0</v>
      </c>
      <c r="G685" s="39">
        <f t="shared" si="7"/>
        <v>0</v>
      </c>
      <c r="H685" s="40">
        <f>H686</f>
        <v>0</v>
      </c>
    </row>
    <row r="686" spans="1:8" ht="19.5" customHeight="1" hidden="1">
      <c r="A686" s="29" t="s">
        <v>674</v>
      </c>
      <c r="B686" s="30" t="s">
        <v>689</v>
      </c>
      <c r="C686" s="30" t="s">
        <v>604</v>
      </c>
      <c r="D686" s="3" t="s">
        <v>568</v>
      </c>
      <c r="E686" s="31" t="s">
        <v>587</v>
      </c>
      <c r="F686" s="40"/>
      <c r="G686" s="39">
        <f t="shared" si="7"/>
        <v>0</v>
      </c>
      <c r="H686" s="40"/>
    </row>
    <row r="687" spans="1:8" ht="31.5" hidden="1">
      <c r="A687" s="29" t="s">
        <v>674</v>
      </c>
      <c r="B687" s="30" t="s">
        <v>689</v>
      </c>
      <c r="C687" s="30" t="s">
        <v>346</v>
      </c>
      <c r="D687" s="3"/>
      <c r="E687" s="31" t="s">
        <v>389</v>
      </c>
      <c r="F687" s="40">
        <f>F688</f>
        <v>0</v>
      </c>
      <c r="G687" s="39">
        <f t="shared" si="7"/>
        <v>0</v>
      </c>
      <c r="H687" s="40">
        <f>H688</f>
        <v>0</v>
      </c>
    </row>
    <row r="688" spans="1:8" ht="19.5" customHeight="1" hidden="1">
      <c r="A688" s="29" t="s">
        <v>674</v>
      </c>
      <c r="B688" s="30" t="s">
        <v>689</v>
      </c>
      <c r="C688" s="30" t="s">
        <v>346</v>
      </c>
      <c r="D688" s="3" t="s">
        <v>586</v>
      </c>
      <c r="E688" s="31" t="s">
        <v>587</v>
      </c>
      <c r="F688" s="40">
        <v>0</v>
      </c>
      <c r="G688" s="39">
        <f t="shared" si="7"/>
        <v>0</v>
      </c>
      <c r="H688" s="40">
        <v>0</v>
      </c>
    </row>
    <row r="689" spans="1:8" ht="31.5" hidden="1">
      <c r="A689" s="29" t="s">
        <v>674</v>
      </c>
      <c r="B689" s="30" t="s">
        <v>689</v>
      </c>
      <c r="C689" s="30" t="s">
        <v>353</v>
      </c>
      <c r="D689" s="3"/>
      <c r="E689" s="31" t="s">
        <v>396</v>
      </c>
      <c r="F689" s="40">
        <f>F690</f>
        <v>0</v>
      </c>
      <c r="G689" s="39">
        <f t="shared" si="7"/>
        <v>0</v>
      </c>
      <c r="H689" s="40">
        <f>H690</f>
        <v>0</v>
      </c>
    </row>
    <row r="690" spans="1:8" ht="21" hidden="1">
      <c r="A690" s="29" t="s">
        <v>674</v>
      </c>
      <c r="B690" s="30" t="s">
        <v>689</v>
      </c>
      <c r="C690" s="30" t="s">
        <v>353</v>
      </c>
      <c r="D690" s="3" t="s">
        <v>203</v>
      </c>
      <c r="E690" s="31" t="s">
        <v>204</v>
      </c>
      <c r="F690" s="40"/>
      <c r="G690" s="39">
        <f t="shared" si="7"/>
        <v>0</v>
      </c>
      <c r="H690" s="40"/>
    </row>
    <row r="691" spans="1:8" ht="17.25" customHeight="1">
      <c r="A691" s="29" t="s">
        <v>674</v>
      </c>
      <c r="B691" s="30" t="s">
        <v>38</v>
      </c>
      <c r="C691" s="30"/>
      <c r="D691" s="3"/>
      <c r="E691" s="5" t="s">
        <v>39</v>
      </c>
      <c r="F691" s="40">
        <f>F692+F694</f>
        <v>342500</v>
      </c>
      <c r="G691" s="39">
        <f t="shared" si="7"/>
        <v>-342500</v>
      </c>
      <c r="H691" s="40">
        <f>H692+H694</f>
        <v>0</v>
      </c>
    </row>
    <row r="692" spans="1:8" ht="24.75" customHeight="1">
      <c r="A692" s="29" t="s">
        <v>674</v>
      </c>
      <c r="B692" s="30" t="s">
        <v>38</v>
      </c>
      <c r="C692" s="30" t="s">
        <v>98</v>
      </c>
      <c r="D692" s="3"/>
      <c r="E692" s="31" t="s">
        <v>99</v>
      </c>
      <c r="F692" s="40">
        <f>F693</f>
        <v>229500</v>
      </c>
      <c r="G692" s="39">
        <f t="shared" si="7"/>
        <v>-229500</v>
      </c>
      <c r="H692" s="40">
        <f>H693</f>
        <v>0</v>
      </c>
    </row>
    <row r="693" spans="1:8" ht="18.75" customHeight="1">
      <c r="A693" s="29" t="s">
        <v>674</v>
      </c>
      <c r="B693" s="30" t="s">
        <v>38</v>
      </c>
      <c r="C693" s="30" t="s">
        <v>98</v>
      </c>
      <c r="D693" s="3" t="s">
        <v>368</v>
      </c>
      <c r="E693" s="31" t="s">
        <v>369</v>
      </c>
      <c r="F693" s="40">
        <v>229500</v>
      </c>
      <c r="G693" s="39">
        <f t="shared" si="7"/>
        <v>-229500</v>
      </c>
      <c r="H693" s="40">
        <v>0</v>
      </c>
    </row>
    <row r="694" spans="1:8" ht="18.75" customHeight="1">
      <c r="A694" s="29" t="s">
        <v>674</v>
      </c>
      <c r="B694" s="30" t="s">
        <v>38</v>
      </c>
      <c r="C694" s="30" t="s">
        <v>370</v>
      </c>
      <c r="D694" s="3"/>
      <c r="E694" s="31" t="s">
        <v>485</v>
      </c>
      <c r="F694" s="40">
        <f>F695</f>
        <v>113000</v>
      </c>
      <c r="G694" s="39">
        <f t="shared" si="7"/>
        <v>-113000</v>
      </c>
      <c r="H694" s="40">
        <f>H695</f>
        <v>0</v>
      </c>
    </row>
    <row r="695" spans="1:8" ht="36" customHeight="1">
      <c r="A695" s="29" t="s">
        <v>674</v>
      </c>
      <c r="B695" s="30" t="s">
        <v>38</v>
      </c>
      <c r="C695" s="30" t="s">
        <v>370</v>
      </c>
      <c r="D695" s="3" t="s">
        <v>526</v>
      </c>
      <c r="E695" s="5" t="s">
        <v>538</v>
      </c>
      <c r="F695" s="40">
        <v>113000</v>
      </c>
      <c r="G695" s="39">
        <f t="shared" si="7"/>
        <v>-113000</v>
      </c>
      <c r="H695" s="40">
        <v>0</v>
      </c>
    </row>
    <row r="696" spans="1:8" ht="19.5" customHeight="1" hidden="1">
      <c r="A696" s="29" t="s">
        <v>674</v>
      </c>
      <c r="B696" s="30" t="s">
        <v>644</v>
      </c>
      <c r="C696" s="30"/>
      <c r="D696" s="3"/>
      <c r="E696" s="31" t="s">
        <v>645</v>
      </c>
      <c r="F696" s="40">
        <f>F697</f>
        <v>0</v>
      </c>
      <c r="G696" s="39">
        <f t="shared" si="7"/>
        <v>0</v>
      </c>
      <c r="H696" s="40">
        <f>H697</f>
        <v>0</v>
      </c>
    </row>
    <row r="697" spans="1:8" ht="19.5" customHeight="1" hidden="1">
      <c r="A697" s="29" t="s">
        <v>674</v>
      </c>
      <c r="B697" s="30" t="s">
        <v>644</v>
      </c>
      <c r="C697" s="30" t="s">
        <v>218</v>
      </c>
      <c r="D697" s="3"/>
      <c r="E697" s="31" t="s">
        <v>300</v>
      </c>
      <c r="F697" s="40">
        <f>F698</f>
        <v>0</v>
      </c>
      <c r="G697" s="39">
        <f t="shared" si="7"/>
        <v>0</v>
      </c>
      <c r="H697" s="40">
        <f>H698</f>
        <v>0</v>
      </c>
    </row>
    <row r="698" spans="1:8" ht="19.5" customHeight="1" hidden="1">
      <c r="A698" s="29" t="s">
        <v>674</v>
      </c>
      <c r="B698" s="30" t="s">
        <v>644</v>
      </c>
      <c r="C698" s="30" t="s">
        <v>218</v>
      </c>
      <c r="D698" s="3" t="s">
        <v>648</v>
      </c>
      <c r="E698" s="31" t="s">
        <v>649</v>
      </c>
      <c r="F698" s="40"/>
      <c r="G698" s="39">
        <f t="shared" si="7"/>
        <v>0</v>
      </c>
      <c r="H698" s="40"/>
    </row>
    <row r="699" spans="1:8" ht="36" customHeight="1">
      <c r="A699" s="1" t="s">
        <v>692</v>
      </c>
      <c r="B699" s="7"/>
      <c r="C699" s="7"/>
      <c r="D699" s="7"/>
      <c r="E699" s="28" t="s">
        <v>693</v>
      </c>
      <c r="F699" s="38">
        <f>F715+F836+F895+F830+F833+F892+F889+F700</f>
        <v>231000920</v>
      </c>
      <c r="G699" s="38">
        <f t="shared" si="7"/>
        <v>26721371</v>
      </c>
      <c r="H699" s="38">
        <f>H715+H836+H895+H830+H833+H892+H889+H700</f>
        <v>257722291</v>
      </c>
    </row>
    <row r="700" spans="1:8" ht="19.5" customHeight="1">
      <c r="A700" s="3" t="s">
        <v>692</v>
      </c>
      <c r="B700" s="3" t="s">
        <v>473</v>
      </c>
      <c r="C700" s="7"/>
      <c r="D700" s="7"/>
      <c r="E700" s="5" t="s">
        <v>474</v>
      </c>
      <c r="F700" s="39">
        <f>F701+F703+F707+F709+F711+F713</f>
        <v>28686586</v>
      </c>
      <c r="G700" s="39">
        <f t="shared" si="7"/>
        <v>13824425.5</v>
      </c>
      <c r="H700" s="39">
        <f>H701+H703+H707+H709+H711+H713</f>
        <v>42511011.5</v>
      </c>
    </row>
    <row r="701" spans="1:8" ht="24.75" customHeight="1">
      <c r="A701" s="3" t="s">
        <v>692</v>
      </c>
      <c r="B701" s="3" t="s">
        <v>473</v>
      </c>
      <c r="C701" s="2">
        <v>4219900</v>
      </c>
      <c r="D701" s="2"/>
      <c r="E701" s="5" t="s">
        <v>93</v>
      </c>
      <c r="F701" s="39">
        <f>F702</f>
        <v>28686586</v>
      </c>
      <c r="G701" s="39">
        <f t="shared" si="7"/>
        <v>2402724</v>
      </c>
      <c r="H701" s="39">
        <f>H702</f>
        <v>31089310</v>
      </c>
    </row>
    <row r="702" spans="1:8" ht="36" customHeight="1">
      <c r="A702" s="3" t="s">
        <v>692</v>
      </c>
      <c r="B702" s="3" t="s">
        <v>473</v>
      </c>
      <c r="C702" s="2">
        <v>4219900</v>
      </c>
      <c r="D702" s="2">
        <v>611</v>
      </c>
      <c r="E702" s="5" t="s">
        <v>538</v>
      </c>
      <c r="F702" s="39">
        <v>28686586</v>
      </c>
      <c r="G702" s="39">
        <f t="shared" si="7"/>
        <v>2402724</v>
      </c>
      <c r="H702" s="39">
        <v>31089310</v>
      </c>
    </row>
    <row r="703" spans="1:8" ht="35.25" customHeight="1">
      <c r="A703" s="3" t="s">
        <v>692</v>
      </c>
      <c r="B703" s="3" t="s">
        <v>473</v>
      </c>
      <c r="C703" s="2">
        <v>7951200</v>
      </c>
      <c r="D703" s="2"/>
      <c r="E703" s="5" t="s">
        <v>266</v>
      </c>
      <c r="F703" s="39">
        <f>F704+F705+F706</f>
        <v>0</v>
      </c>
      <c r="G703" s="39">
        <f t="shared" si="7"/>
        <v>6443358.5</v>
      </c>
      <c r="H703" s="39">
        <f>H704+H705+H706</f>
        <v>6443358.5</v>
      </c>
    </row>
    <row r="704" spans="1:8" ht="17.25" customHeight="1">
      <c r="A704" s="3" t="s">
        <v>692</v>
      </c>
      <c r="B704" s="3" t="s">
        <v>473</v>
      </c>
      <c r="C704" s="2">
        <v>7951200</v>
      </c>
      <c r="D704" s="2">
        <v>244</v>
      </c>
      <c r="E704" s="31" t="s">
        <v>535</v>
      </c>
      <c r="F704" s="39">
        <v>0</v>
      </c>
      <c r="G704" s="39">
        <f t="shared" si="7"/>
        <v>5289085.5</v>
      </c>
      <c r="H704" s="39">
        <f>5224085.5+55000+10000</f>
        <v>5289085.5</v>
      </c>
    </row>
    <row r="705" spans="1:22" ht="33" customHeight="1">
      <c r="A705" s="3" t="s">
        <v>692</v>
      </c>
      <c r="B705" s="3" t="s">
        <v>473</v>
      </c>
      <c r="C705" s="2">
        <v>7951200</v>
      </c>
      <c r="D705" s="2">
        <v>611</v>
      </c>
      <c r="E705" s="5" t="s">
        <v>538</v>
      </c>
      <c r="F705" s="39">
        <v>0</v>
      </c>
      <c r="G705" s="39">
        <f t="shared" si="7"/>
        <v>913006</v>
      </c>
      <c r="H705" s="39">
        <v>913006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spans="1:22" ht="21" customHeight="1">
      <c r="A706" s="3" t="s">
        <v>692</v>
      </c>
      <c r="B706" s="3" t="s">
        <v>473</v>
      </c>
      <c r="C706" s="2">
        <v>7951200</v>
      </c>
      <c r="D706" s="3" t="s">
        <v>368</v>
      </c>
      <c r="E706" s="31" t="s">
        <v>369</v>
      </c>
      <c r="F706" s="39">
        <v>0</v>
      </c>
      <c r="G706" s="39">
        <f t="shared" si="7"/>
        <v>241267</v>
      </c>
      <c r="H706" s="39">
        <v>241267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spans="1:22" ht="33" customHeight="1">
      <c r="A707" s="3" t="s">
        <v>692</v>
      </c>
      <c r="B707" s="3" t="s">
        <v>473</v>
      </c>
      <c r="C707" s="2">
        <v>7951208</v>
      </c>
      <c r="D707" s="3"/>
      <c r="E707" s="31" t="s">
        <v>793</v>
      </c>
      <c r="F707" s="39">
        <f>F708</f>
        <v>0</v>
      </c>
      <c r="G707" s="39">
        <f t="shared" si="7"/>
        <v>3550000</v>
      </c>
      <c r="H707" s="39">
        <f>H708</f>
        <v>3550000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spans="1:22" ht="32.25" customHeight="1">
      <c r="A708" s="3" t="s">
        <v>692</v>
      </c>
      <c r="B708" s="3" t="s">
        <v>473</v>
      </c>
      <c r="C708" s="2">
        <v>7951208</v>
      </c>
      <c r="D708" s="3" t="s">
        <v>526</v>
      </c>
      <c r="E708" s="5" t="s">
        <v>538</v>
      </c>
      <c r="F708" s="39">
        <v>0</v>
      </c>
      <c r="G708" s="39">
        <f t="shared" si="7"/>
        <v>3550000</v>
      </c>
      <c r="H708" s="39">
        <v>3550000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spans="1:22" ht="32.25" customHeight="1">
      <c r="A709" s="3" t="s">
        <v>692</v>
      </c>
      <c r="B709" s="3" t="s">
        <v>473</v>
      </c>
      <c r="C709" s="2">
        <v>7951209</v>
      </c>
      <c r="D709" s="3"/>
      <c r="E709" s="31" t="s">
        <v>297</v>
      </c>
      <c r="F709" s="39">
        <f>F710</f>
        <v>0</v>
      </c>
      <c r="G709" s="39">
        <f t="shared" si="7"/>
        <v>1039042</v>
      </c>
      <c r="H709" s="39">
        <f>H710</f>
        <v>1039042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spans="1:22" ht="32.25" customHeight="1">
      <c r="A710" s="3" t="s">
        <v>692</v>
      </c>
      <c r="B710" s="3" t="s">
        <v>473</v>
      </c>
      <c r="C710" s="2">
        <v>7951209</v>
      </c>
      <c r="D710" s="3" t="s">
        <v>526</v>
      </c>
      <c r="E710" s="5" t="s">
        <v>538</v>
      </c>
      <c r="F710" s="39">
        <v>0</v>
      </c>
      <c r="G710" s="39">
        <f t="shared" si="7"/>
        <v>1039042</v>
      </c>
      <c r="H710" s="39">
        <v>1039042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spans="1:22" ht="32.25" customHeight="1">
      <c r="A711" s="3" t="s">
        <v>692</v>
      </c>
      <c r="B711" s="3" t="s">
        <v>473</v>
      </c>
      <c r="C711" s="2">
        <v>7951299</v>
      </c>
      <c r="D711" s="3"/>
      <c r="E711" s="31" t="s">
        <v>794</v>
      </c>
      <c r="F711" s="39">
        <f>F712</f>
        <v>0</v>
      </c>
      <c r="G711" s="39">
        <f t="shared" si="7"/>
        <v>334301</v>
      </c>
      <c r="H711" s="39">
        <f>H712</f>
        <v>334301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spans="1:22" ht="21" customHeight="1">
      <c r="A712" s="3" t="s">
        <v>692</v>
      </c>
      <c r="B712" s="3" t="s">
        <v>473</v>
      </c>
      <c r="C712" s="2">
        <v>7951299</v>
      </c>
      <c r="D712" s="3" t="s">
        <v>520</v>
      </c>
      <c r="E712" s="31" t="s">
        <v>535</v>
      </c>
      <c r="F712" s="39">
        <v>0</v>
      </c>
      <c r="G712" s="39">
        <f t="shared" si="7"/>
        <v>334301</v>
      </c>
      <c r="H712" s="39">
        <v>334301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spans="1:22" ht="44.25" customHeight="1">
      <c r="A713" s="3" t="s">
        <v>692</v>
      </c>
      <c r="B713" s="3" t="s">
        <v>473</v>
      </c>
      <c r="C713" s="2">
        <v>7952300</v>
      </c>
      <c r="D713" s="3"/>
      <c r="E713" s="31" t="s">
        <v>494</v>
      </c>
      <c r="F713" s="39">
        <f>F714</f>
        <v>0</v>
      </c>
      <c r="G713" s="39">
        <f t="shared" si="7"/>
        <v>55000</v>
      </c>
      <c r="H713" s="39">
        <f>H714</f>
        <v>55000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spans="1:22" ht="31.5" customHeight="1">
      <c r="A714" s="3" t="s">
        <v>692</v>
      </c>
      <c r="B714" s="3" t="s">
        <v>473</v>
      </c>
      <c r="C714" s="2">
        <v>7952300</v>
      </c>
      <c r="D714" s="3" t="s">
        <v>526</v>
      </c>
      <c r="E714" s="5" t="s">
        <v>538</v>
      </c>
      <c r="F714" s="39">
        <v>0</v>
      </c>
      <c r="G714" s="39">
        <f t="shared" si="7"/>
        <v>55000</v>
      </c>
      <c r="H714" s="39">
        <v>55000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spans="1:22" ht="16.5" customHeight="1">
      <c r="A715" s="3" t="s">
        <v>692</v>
      </c>
      <c r="B715" s="3" t="s">
        <v>632</v>
      </c>
      <c r="C715" s="2"/>
      <c r="D715" s="2"/>
      <c r="E715" s="5" t="s">
        <v>633</v>
      </c>
      <c r="F715" s="39">
        <f>F718+F721+F728+F731+F733+F735+F738+F751+F755+F761+F770+F772+F790+F740+F742+F745+F748+F758+F764+F774+F794+F800+F805+F809+F726+F753+F767+F786+F788+F716+F792+F796++F798+F802+F807+F780+F724+F776+F778+F784+F782+F811+F814+F816+F818+F820+F822+F824+F826+F828</f>
        <v>172251179</v>
      </c>
      <c r="G715" s="39">
        <f t="shared" si="7"/>
        <v>-585459.5</v>
      </c>
      <c r="H715" s="39">
        <f>H718+H721+H728+H731+H733+H735+H738+H751+H755+H761+H770+H772+H790+H740+H742+H745+H748+H758+H764+H774+H794+H800+H805+H809+H726+H753+H767+H786+H788+H716+H792+H796++H798+H802+H807+H780+H724+H776+H778+H784+H782+H811+H814+H816+H818+H820+H822+H824+H826+H828</f>
        <v>171665719.5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spans="1:22" ht="25.5" customHeight="1" hidden="1">
      <c r="A716" s="3" t="s">
        <v>692</v>
      </c>
      <c r="B716" s="3" t="s">
        <v>632</v>
      </c>
      <c r="C716" s="3" t="s">
        <v>439</v>
      </c>
      <c r="D716" s="2"/>
      <c r="E716" s="31" t="s">
        <v>440</v>
      </c>
      <c r="F716" s="39">
        <f>F717</f>
        <v>0</v>
      </c>
      <c r="G716" s="39">
        <f t="shared" si="7"/>
        <v>0</v>
      </c>
      <c r="H716" s="39">
        <f>H717</f>
        <v>0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spans="1:22" ht="24.75" customHeight="1" hidden="1">
      <c r="A717" s="3" t="s">
        <v>692</v>
      </c>
      <c r="B717" s="3" t="s">
        <v>632</v>
      </c>
      <c r="C717" s="3" t="s">
        <v>439</v>
      </c>
      <c r="D717" s="3" t="s">
        <v>524</v>
      </c>
      <c r="E717" s="31" t="s">
        <v>534</v>
      </c>
      <c r="F717" s="39">
        <v>0</v>
      </c>
      <c r="G717" s="39">
        <f t="shared" si="7"/>
        <v>0</v>
      </c>
      <c r="H717" s="39">
        <v>0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spans="1:22" ht="28.5" customHeight="1">
      <c r="A718" s="3" t="s">
        <v>692</v>
      </c>
      <c r="B718" s="3" t="s">
        <v>632</v>
      </c>
      <c r="C718" s="3" t="s">
        <v>694</v>
      </c>
      <c r="D718" s="2"/>
      <c r="E718" s="5" t="s">
        <v>93</v>
      </c>
      <c r="F718" s="39">
        <f>F719+F720</f>
        <v>137806914</v>
      </c>
      <c r="G718" s="39">
        <f t="shared" si="7"/>
        <v>3319776</v>
      </c>
      <c r="H718" s="39">
        <f>H719+H720</f>
        <v>141126690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spans="1:22" ht="16.5" customHeight="1" hidden="1">
      <c r="A719" s="3" t="s">
        <v>692</v>
      </c>
      <c r="B719" s="3" t="s">
        <v>632</v>
      </c>
      <c r="C719" s="3" t="s">
        <v>694</v>
      </c>
      <c r="D719" s="3" t="s">
        <v>586</v>
      </c>
      <c r="E719" s="5" t="s">
        <v>587</v>
      </c>
      <c r="F719" s="40">
        <v>0</v>
      </c>
      <c r="G719" s="39">
        <f t="shared" si="7"/>
        <v>0</v>
      </c>
      <c r="H719" s="40">
        <v>0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spans="1:22" ht="36.75" customHeight="1">
      <c r="A720" s="3" t="s">
        <v>692</v>
      </c>
      <c r="B720" s="3" t="s">
        <v>632</v>
      </c>
      <c r="C720" s="3" t="s">
        <v>694</v>
      </c>
      <c r="D720" s="3" t="s">
        <v>526</v>
      </c>
      <c r="E720" s="5" t="s">
        <v>538</v>
      </c>
      <c r="F720" s="40">
        <v>137806914</v>
      </c>
      <c r="G720" s="39">
        <f t="shared" si="7"/>
        <v>3319776</v>
      </c>
      <c r="H720" s="40">
        <v>141126690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spans="1:22" ht="22.5" customHeight="1">
      <c r="A721" s="3" t="s">
        <v>692</v>
      </c>
      <c r="B721" s="3" t="s">
        <v>632</v>
      </c>
      <c r="C721" s="3" t="s">
        <v>695</v>
      </c>
      <c r="D721" s="2"/>
      <c r="E721" s="5" t="s">
        <v>259</v>
      </c>
      <c r="F721" s="41">
        <f>F722+F723</f>
        <v>3217645</v>
      </c>
      <c r="G721" s="39">
        <f t="shared" si="7"/>
        <v>-3217645</v>
      </c>
      <c r="H721" s="41">
        <f>H722+H723</f>
        <v>0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spans="1:22" ht="16.5" customHeight="1" hidden="1">
      <c r="A722" s="3" t="s">
        <v>692</v>
      </c>
      <c r="B722" s="3" t="s">
        <v>632</v>
      </c>
      <c r="C722" s="3" t="s">
        <v>695</v>
      </c>
      <c r="D722" s="3" t="s">
        <v>586</v>
      </c>
      <c r="E722" s="5" t="s">
        <v>587</v>
      </c>
      <c r="F722" s="40">
        <v>0</v>
      </c>
      <c r="G722" s="39">
        <f t="shared" si="7"/>
        <v>0</v>
      </c>
      <c r="H722" s="40">
        <v>0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spans="1:22" ht="35.25" customHeight="1">
      <c r="A723" s="3" t="s">
        <v>692</v>
      </c>
      <c r="B723" s="3" t="s">
        <v>632</v>
      </c>
      <c r="C723" s="3" t="s">
        <v>695</v>
      </c>
      <c r="D723" s="3" t="s">
        <v>526</v>
      </c>
      <c r="E723" s="5" t="s">
        <v>538</v>
      </c>
      <c r="F723" s="40">
        <v>3217645</v>
      </c>
      <c r="G723" s="39">
        <f t="shared" si="7"/>
        <v>-3217645</v>
      </c>
      <c r="H723" s="40">
        <v>0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spans="1:22" ht="24" customHeight="1" hidden="1">
      <c r="A724" s="3" t="s">
        <v>692</v>
      </c>
      <c r="B724" s="3" t="s">
        <v>632</v>
      </c>
      <c r="C724" s="3" t="s">
        <v>187</v>
      </c>
      <c r="D724" s="3"/>
      <c r="E724" s="31" t="s">
        <v>509</v>
      </c>
      <c r="F724" s="40">
        <f>F725</f>
        <v>0</v>
      </c>
      <c r="G724" s="39">
        <f t="shared" si="7"/>
        <v>0</v>
      </c>
      <c r="H724" s="40">
        <f>H725</f>
        <v>0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spans="1:22" ht="16.5" customHeight="1" hidden="1">
      <c r="A725" s="3" t="s">
        <v>692</v>
      </c>
      <c r="B725" s="3" t="s">
        <v>632</v>
      </c>
      <c r="C725" s="3" t="s">
        <v>187</v>
      </c>
      <c r="D725" s="3" t="s">
        <v>586</v>
      </c>
      <c r="E725" s="5" t="s">
        <v>587</v>
      </c>
      <c r="F725" s="40">
        <v>0</v>
      </c>
      <c r="G725" s="39">
        <f t="shared" si="7"/>
        <v>0</v>
      </c>
      <c r="H725" s="40">
        <v>0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spans="1:22" ht="24.75" customHeight="1" hidden="1">
      <c r="A726" s="3" t="s">
        <v>692</v>
      </c>
      <c r="B726" s="3" t="s">
        <v>632</v>
      </c>
      <c r="C726" s="3" t="s">
        <v>185</v>
      </c>
      <c r="D726" s="3"/>
      <c r="E726" s="5" t="s">
        <v>176</v>
      </c>
      <c r="F726" s="40">
        <f>F727</f>
        <v>0</v>
      </c>
      <c r="G726" s="39">
        <f t="shared" si="7"/>
        <v>0</v>
      </c>
      <c r="H726" s="40">
        <f>H727</f>
        <v>0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spans="1:22" ht="16.5" customHeight="1" hidden="1">
      <c r="A727" s="3" t="s">
        <v>692</v>
      </c>
      <c r="B727" s="3" t="s">
        <v>632</v>
      </c>
      <c r="C727" s="3" t="s">
        <v>185</v>
      </c>
      <c r="D727" s="3" t="s">
        <v>586</v>
      </c>
      <c r="E727" s="31" t="s">
        <v>587</v>
      </c>
      <c r="F727" s="40">
        <v>0</v>
      </c>
      <c r="G727" s="39">
        <f t="shared" si="7"/>
        <v>0</v>
      </c>
      <c r="H727" s="40">
        <v>0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spans="1:22" ht="23.25" customHeight="1">
      <c r="A728" s="3" t="s">
        <v>692</v>
      </c>
      <c r="B728" s="3" t="s">
        <v>632</v>
      </c>
      <c r="C728" s="3" t="s">
        <v>696</v>
      </c>
      <c r="D728" s="2"/>
      <c r="E728" s="5" t="s">
        <v>697</v>
      </c>
      <c r="F728" s="41">
        <f>F729+F730</f>
        <v>7601713</v>
      </c>
      <c r="G728" s="39">
        <f t="shared" si="7"/>
        <v>-7601713</v>
      </c>
      <c r="H728" s="41">
        <f>H729+H730</f>
        <v>0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spans="1:22" ht="15.75" customHeight="1" hidden="1">
      <c r="A729" s="3" t="s">
        <v>692</v>
      </c>
      <c r="B729" s="3" t="s">
        <v>632</v>
      </c>
      <c r="C729" s="3" t="s">
        <v>696</v>
      </c>
      <c r="D729" s="3" t="s">
        <v>586</v>
      </c>
      <c r="E729" s="5" t="s">
        <v>587</v>
      </c>
      <c r="F729" s="40">
        <v>0</v>
      </c>
      <c r="G729" s="39">
        <f t="shared" si="7"/>
        <v>0</v>
      </c>
      <c r="H729" s="40">
        <v>0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spans="1:22" ht="38.25" customHeight="1">
      <c r="A730" s="3" t="s">
        <v>692</v>
      </c>
      <c r="B730" s="3" t="s">
        <v>632</v>
      </c>
      <c r="C730" s="3" t="s">
        <v>696</v>
      </c>
      <c r="D730" s="3" t="s">
        <v>526</v>
      </c>
      <c r="E730" s="5" t="s">
        <v>538</v>
      </c>
      <c r="F730" s="40">
        <v>7601713</v>
      </c>
      <c r="G730" s="39">
        <f t="shared" si="7"/>
        <v>-7601713</v>
      </c>
      <c r="H730" s="40">
        <v>0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spans="1:22" ht="39" customHeight="1" hidden="1">
      <c r="A731" s="3" t="s">
        <v>692</v>
      </c>
      <c r="B731" s="3" t="s">
        <v>632</v>
      </c>
      <c r="C731" s="3" t="s">
        <v>698</v>
      </c>
      <c r="D731" s="2"/>
      <c r="E731" s="5" t="s">
        <v>260</v>
      </c>
      <c r="F731" s="41">
        <f>F732</f>
        <v>0</v>
      </c>
      <c r="G731" s="39">
        <f t="shared" si="7"/>
        <v>0</v>
      </c>
      <c r="H731" s="41">
        <f>H732</f>
        <v>0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spans="1:22" ht="33" customHeight="1" hidden="1">
      <c r="A732" s="3" t="s">
        <v>692</v>
      </c>
      <c r="B732" s="3" t="s">
        <v>632</v>
      </c>
      <c r="C732" s="3" t="s">
        <v>698</v>
      </c>
      <c r="D732" s="3" t="s">
        <v>526</v>
      </c>
      <c r="E732" s="5" t="s">
        <v>538</v>
      </c>
      <c r="F732" s="40">
        <v>0</v>
      </c>
      <c r="G732" s="39">
        <f t="shared" si="7"/>
        <v>0</v>
      </c>
      <c r="H732" s="40">
        <v>0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spans="1:22" ht="24.75" customHeight="1" hidden="1">
      <c r="A733" s="3" t="s">
        <v>692</v>
      </c>
      <c r="B733" s="3" t="s">
        <v>632</v>
      </c>
      <c r="C733" s="3" t="s">
        <v>699</v>
      </c>
      <c r="D733" s="2"/>
      <c r="E733" s="5" t="s">
        <v>261</v>
      </c>
      <c r="F733" s="41">
        <f>F734</f>
        <v>0</v>
      </c>
      <c r="G733" s="39">
        <f t="shared" si="7"/>
        <v>0</v>
      </c>
      <c r="H733" s="41">
        <f>H734</f>
        <v>0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spans="1:22" ht="16.5" customHeight="1" hidden="1">
      <c r="A734" s="3" t="s">
        <v>692</v>
      </c>
      <c r="B734" s="3" t="s">
        <v>632</v>
      </c>
      <c r="C734" s="3" t="s">
        <v>699</v>
      </c>
      <c r="D734" s="3" t="s">
        <v>586</v>
      </c>
      <c r="E734" s="5" t="s">
        <v>587</v>
      </c>
      <c r="F734" s="40">
        <v>0</v>
      </c>
      <c r="G734" s="39">
        <f t="shared" si="7"/>
        <v>0</v>
      </c>
      <c r="H734" s="40">
        <v>0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spans="1:22" ht="19.5" customHeight="1">
      <c r="A735" s="3" t="s">
        <v>692</v>
      </c>
      <c r="B735" s="3" t="s">
        <v>632</v>
      </c>
      <c r="C735" s="3" t="s">
        <v>700</v>
      </c>
      <c r="D735" s="2"/>
      <c r="E735" s="5" t="s">
        <v>111</v>
      </c>
      <c r="F735" s="41">
        <f>F736+F737</f>
        <v>6365171</v>
      </c>
      <c r="G735" s="39">
        <f t="shared" si="7"/>
        <v>-6365171</v>
      </c>
      <c r="H735" s="41">
        <f>H736+H737</f>
        <v>0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spans="1:22" ht="16.5" customHeight="1" hidden="1">
      <c r="A736" s="3" t="s">
        <v>692</v>
      </c>
      <c r="B736" s="3" t="s">
        <v>632</v>
      </c>
      <c r="C736" s="3" t="s">
        <v>700</v>
      </c>
      <c r="D736" s="3" t="s">
        <v>586</v>
      </c>
      <c r="E736" s="5" t="s">
        <v>587</v>
      </c>
      <c r="F736" s="40">
        <v>0</v>
      </c>
      <c r="G736" s="39">
        <f t="shared" si="7"/>
        <v>0</v>
      </c>
      <c r="H736" s="40">
        <v>0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spans="1:22" ht="36" customHeight="1">
      <c r="A737" s="3" t="s">
        <v>692</v>
      </c>
      <c r="B737" s="3" t="s">
        <v>632</v>
      </c>
      <c r="C737" s="3" t="s">
        <v>700</v>
      </c>
      <c r="D737" s="3" t="s">
        <v>526</v>
      </c>
      <c r="E737" s="5" t="s">
        <v>538</v>
      </c>
      <c r="F737" s="40">
        <v>6365171</v>
      </c>
      <c r="G737" s="39">
        <f t="shared" si="7"/>
        <v>-6365171</v>
      </c>
      <c r="H737" s="40">
        <v>0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spans="1:22" ht="21.75" customHeight="1" hidden="1">
      <c r="A738" s="3" t="s">
        <v>692</v>
      </c>
      <c r="B738" s="3" t="s">
        <v>632</v>
      </c>
      <c r="C738" s="3" t="s">
        <v>701</v>
      </c>
      <c r="D738" s="2"/>
      <c r="E738" s="5" t="s">
        <v>262</v>
      </c>
      <c r="F738" s="41">
        <f>F739</f>
        <v>0</v>
      </c>
      <c r="G738" s="39">
        <f t="shared" si="7"/>
        <v>0</v>
      </c>
      <c r="H738" s="41">
        <f>H739</f>
        <v>0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spans="1:22" ht="16.5" customHeight="1" hidden="1">
      <c r="A739" s="3" t="s">
        <v>692</v>
      </c>
      <c r="B739" s="3" t="s">
        <v>632</v>
      </c>
      <c r="C739" s="3" t="s">
        <v>701</v>
      </c>
      <c r="D739" s="3" t="s">
        <v>586</v>
      </c>
      <c r="E739" s="5" t="s">
        <v>587</v>
      </c>
      <c r="F739" s="40">
        <v>0</v>
      </c>
      <c r="G739" s="39">
        <f t="shared" si="7"/>
        <v>0</v>
      </c>
      <c r="H739" s="40">
        <v>0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spans="1:22" ht="28.5" customHeight="1" hidden="1">
      <c r="A740" s="29" t="s">
        <v>692</v>
      </c>
      <c r="B740" s="30" t="s">
        <v>632</v>
      </c>
      <c r="C740" s="30" t="s">
        <v>87</v>
      </c>
      <c r="D740" s="2"/>
      <c r="E740" s="31" t="s">
        <v>141</v>
      </c>
      <c r="F740" s="40">
        <f>F741</f>
        <v>0</v>
      </c>
      <c r="G740" s="39">
        <f t="shared" si="7"/>
        <v>0</v>
      </c>
      <c r="H740" s="40">
        <f>H741</f>
        <v>0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spans="1:22" ht="16.5" customHeight="1" hidden="1">
      <c r="A741" s="29" t="s">
        <v>692</v>
      </c>
      <c r="B741" s="30" t="s">
        <v>632</v>
      </c>
      <c r="C741" s="30" t="s">
        <v>87</v>
      </c>
      <c r="D741" s="3" t="s">
        <v>586</v>
      </c>
      <c r="E741" s="31" t="s">
        <v>587</v>
      </c>
      <c r="F741" s="40">
        <v>0</v>
      </c>
      <c r="G741" s="39">
        <f t="shared" si="7"/>
        <v>0</v>
      </c>
      <c r="H741" s="40">
        <v>0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spans="1:22" ht="26.25" customHeight="1">
      <c r="A742" s="29" t="s">
        <v>692</v>
      </c>
      <c r="B742" s="30" t="s">
        <v>632</v>
      </c>
      <c r="C742" s="30" t="s">
        <v>88</v>
      </c>
      <c r="D742" s="2"/>
      <c r="E742" s="5" t="s">
        <v>142</v>
      </c>
      <c r="F742" s="40">
        <f>F743+F744</f>
        <v>800000</v>
      </c>
      <c r="G742" s="39">
        <f t="shared" si="7"/>
        <v>-800000</v>
      </c>
      <c r="H742" s="40">
        <f>H743+H744</f>
        <v>0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spans="1:22" ht="16.5" customHeight="1" hidden="1">
      <c r="A743" s="29" t="s">
        <v>692</v>
      </c>
      <c r="B743" s="30" t="s">
        <v>632</v>
      </c>
      <c r="C743" s="30" t="s">
        <v>88</v>
      </c>
      <c r="D743" s="3" t="s">
        <v>586</v>
      </c>
      <c r="E743" s="31" t="s">
        <v>587</v>
      </c>
      <c r="F743" s="40">
        <v>0</v>
      </c>
      <c r="G743" s="39">
        <f t="shared" si="7"/>
        <v>0</v>
      </c>
      <c r="H743" s="40">
        <v>0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spans="1:22" ht="36" customHeight="1">
      <c r="A744" s="29" t="s">
        <v>692</v>
      </c>
      <c r="B744" s="30" t="s">
        <v>632</v>
      </c>
      <c r="C744" s="30" t="s">
        <v>88</v>
      </c>
      <c r="D744" s="3" t="s">
        <v>526</v>
      </c>
      <c r="E744" s="5" t="s">
        <v>538</v>
      </c>
      <c r="F744" s="40">
        <v>800000</v>
      </c>
      <c r="G744" s="39">
        <f t="shared" si="7"/>
        <v>-800000</v>
      </c>
      <c r="H744" s="40">
        <v>0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spans="1:22" ht="26.25" customHeight="1">
      <c r="A745" s="29" t="s">
        <v>692</v>
      </c>
      <c r="B745" s="30" t="s">
        <v>632</v>
      </c>
      <c r="C745" s="30" t="s">
        <v>89</v>
      </c>
      <c r="D745" s="2"/>
      <c r="E745" s="5" t="s">
        <v>143</v>
      </c>
      <c r="F745" s="40">
        <f>F746+F747</f>
        <v>500000</v>
      </c>
      <c r="G745" s="39">
        <f t="shared" si="7"/>
        <v>-500000</v>
      </c>
      <c r="H745" s="40">
        <f>H746+H747</f>
        <v>0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spans="1:22" ht="16.5" customHeight="1" hidden="1">
      <c r="A746" s="29" t="s">
        <v>692</v>
      </c>
      <c r="B746" s="30" t="s">
        <v>632</v>
      </c>
      <c r="C746" s="30" t="s">
        <v>89</v>
      </c>
      <c r="D746" s="3" t="s">
        <v>586</v>
      </c>
      <c r="E746" s="31" t="s">
        <v>587</v>
      </c>
      <c r="F746" s="40">
        <v>0</v>
      </c>
      <c r="G746" s="39">
        <f t="shared" si="7"/>
        <v>0</v>
      </c>
      <c r="H746" s="40">
        <v>0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spans="1:22" ht="33" customHeight="1">
      <c r="A747" s="29" t="s">
        <v>692</v>
      </c>
      <c r="B747" s="30" t="s">
        <v>632</v>
      </c>
      <c r="C747" s="30" t="s">
        <v>89</v>
      </c>
      <c r="D747" s="3" t="s">
        <v>526</v>
      </c>
      <c r="E747" s="5" t="s">
        <v>538</v>
      </c>
      <c r="F747" s="40">
        <f>500000</f>
        <v>500000</v>
      </c>
      <c r="G747" s="39">
        <f t="shared" si="7"/>
        <v>-500000</v>
      </c>
      <c r="H747" s="40">
        <v>0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spans="1:22" ht="27" customHeight="1">
      <c r="A748" s="29" t="s">
        <v>692</v>
      </c>
      <c r="B748" s="30" t="s">
        <v>632</v>
      </c>
      <c r="C748" s="30" t="s">
        <v>91</v>
      </c>
      <c r="D748" s="2"/>
      <c r="E748" s="5" t="s">
        <v>144</v>
      </c>
      <c r="F748" s="40">
        <f>F749+F750</f>
        <v>300000</v>
      </c>
      <c r="G748" s="39">
        <f t="shared" si="7"/>
        <v>-300000</v>
      </c>
      <c r="H748" s="40">
        <f>H749+H750</f>
        <v>0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spans="1:22" ht="16.5" customHeight="1" hidden="1">
      <c r="A749" s="29" t="s">
        <v>692</v>
      </c>
      <c r="B749" s="30" t="s">
        <v>632</v>
      </c>
      <c r="C749" s="30" t="s">
        <v>91</v>
      </c>
      <c r="D749" s="3" t="s">
        <v>586</v>
      </c>
      <c r="E749" s="31" t="s">
        <v>587</v>
      </c>
      <c r="F749" s="40">
        <v>0</v>
      </c>
      <c r="G749" s="39">
        <f t="shared" si="7"/>
        <v>0</v>
      </c>
      <c r="H749" s="40">
        <v>0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spans="1:22" ht="36" customHeight="1">
      <c r="A750" s="29" t="s">
        <v>692</v>
      </c>
      <c r="B750" s="30" t="s">
        <v>632</v>
      </c>
      <c r="C750" s="30" t="s">
        <v>91</v>
      </c>
      <c r="D750" s="3" t="s">
        <v>526</v>
      </c>
      <c r="E750" s="5" t="s">
        <v>538</v>
      </c>
      <c r="F750" s="40">
        <f>300000</f>
        <v>300000</v>
      </c>
      <c r="G750" s="39">
        <f t="shared" si="7"/>
        <v>-300000</v>
      </c>
      <c r="H750" s="40">
        <v>0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spans="1:22" ht="21" hidden="1">
      <c r="A751" s="3" t="s">
        <v>692</v>
      </c>
      <c r="B751" s="3" t="s">
        <v>632</v>
      </c>
      <c r="C751" s="3" t="s">
        <v>188</v>
      </c>
      <c r="D751" s="2"/>
      <c r="E751" s="31" t="s">
        <v>254</v>
      </c>
      <c r="F751" s="41">
        <f>F752</f>
        <v>0</v>
      </c>
      <c r="G751" s="39">
        <f t="shared" si="7"/>
        <v>0</v>
      </c>
      <c r="H751" s="41">
        <f>H752</f>
        <v>0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spans="1:22" ht="16.5" customHeight="1" hidden="1">
      <c r="A752" s="3" t="s">
        <v>692</v>
      </c>
      <c r="B752" s="3" t="s">
        <v>632</v>
      </c>
      <c r="C752" s="3" t="s">
        <v>188</v>
      </c>
      <c r="D752" s="3" t="s">
        <v>586</v>
      </c>
      <c r="E752" s="31" t="s">
        <v>587</v>
      </c>
      <c r="F752" s="40">
        <v>0</v>
      </c>
      <c r="G752" s="39">
        <f t="shared" si="7"/>
        <v>0</v>
      </c>
      <c r="H752" s="40">
        <v>0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spans="1:22" ht="25.5" customHeight="1" hidden="1">
      <c r="A753" s="3" t="s">
        <v>692</v>
      </c>
      <c r="B753" s="3" t="s">
        <v>632</v>
      </c>
      <c r="C753" s="3" t="s">
        <v>186</v>
      </c>
      <c r="D753" s="3"/>
      <c r="E753" s="5" t="s">
        <v>246</v>
      </c>
      <c r="F753" s="40">
        <f>F754</f>
        <v>0</v>
      </c>
      <c r="G753" s="39">
        <f t="shared" si="7"/>
        <v>0</v>
      </c>
      <c r="H753" s="40">
        <f>H754</f>
        <v>0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spans="1:22" ht="16.5" customHeight="1" hidden="1">
      <c r="A754" s="3" t="s">
        <v>692</v>
      </c>
      <c r="B754" s="3" t="s">
        <v>632</v>
      </c>
      <c r="C754" s="3" t="s">
        <v>186</v>
      </c>
      <c r="D754" s="3" t="s">
        <v>586</v>
      </c>
      <c r="E754" s="5" t="s">
        <v>587</v>
      </c>
      <c r="F754" s="40">
        <v>0</v>
      </c>
      <c r="G754" s="39">
        <f t="shared" si="7"/>
        <v>0</v>
      </c>
      <c r="H754" s="40">
        <v>0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spans="1:22" ht="25.5" customHeight="1">
      <c r="A755" s="3" t="s">
        <v>692</v>
      </c>
      <c r="B755" s="3" t="s">
        <v>632</v>
      </c>
      <c r="C755" s="3" t="s">
        <v>702</v>
      </c>
      <c r="D755" s="2"/>
      <c r="E755" s="5" t="s">
        <v>263</v>
      </c>
      <c r="F755" s="41">
        <f>F756+F757</f>
        <v>700000</v>
      </c>
      <c r="G755" s="39">
        <f t="shared" si="7"/>
        <v>-700000</v>
      </c>
      <c r="H755" s="41">
        <f>H756+H757</f>
        <v>0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spans="1:22" ht="16.5" customHeight="1" hidden="1">
      <c r="A756" s="3" t="s">
        <v>692</v>
      </c>
      <c r="B756" s="3" t="s">
        <v>632</v>
      </c>
      <c r="C756" s="3" t="s">
        <v>702</v>
      </c>
      <c r="D756" s="3" t="s">
        <v>586</v>
      </c>
      <c r="E756" s="5" t="s">
        <v>587</v>
      </c>
      <c r="F756" s="40">
        <v>0</v>
      </c>
      <c r="G756" s="39">
        <f t="shared" si="7"/>
        <v>0</v>
      </c>
      <c r="H756" s="40">
        <v>0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spans="1:22" ht="35.25" customHeight="1">
      <c r="A757" s="3" t="s">
        <v>692</v>
      </c>
      <c r="B757" s="3" t="s">
        <v>632</v>
      </c>
      <c r="C757" s="3" t="s">
        <v>702</v>
      </c>
      <c r="D757" s="3" t="s">
        <v>526</v>
      </c>
      <c r="E757" s="5" t="s">
        <v>538</v>
      </c>
      <c r="F757" s="40">
        <f>700000</f>
        <v>700000</v>
      </c>
      <c r="G757" s="39">
        <f t="shared" si="7"/>
        <v>-700000</v>
      </c>
      <c r="H757" s="40">
        <v>0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spans="1:22" ht="22.5" customHeight="1">
      <c r="A758" s="29" t="s">
        <v>692</v>
      </c>
      <c r="B758" s="30" t="s">
        <v>632</v>
      </c>
      <c r="C758" s="30" t="s">
        <v>145</v>
      </c>
      <c r="D758" s="2"/>
      <c r="E758" s="5" t="s">
        <v>125</v>
      </c>
      <c r="F758" s="40">
        <f>F759+F760</f>
        <v>1499847</v>
      </c>
      <c r="G758" s="39">
        <f aca="true" t="shared" si="8" ref="G758:G780">H758-F758</f>
        <v>-1499847</v>
      </c>
      <c r="H758" s="40">
        <f>H759+H760</f>
        <v>0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spans="1:22" ht="16.5" customHeight="1" hidden="1">
      <c r="A759" s="29" t="s">
        <v>692</v>
      </c>
      <c r="B759" s="30" t="s">
        <v>632</v>
      </c>
      <c r="C759" s="30" t="s">
        <v>145</v>
      </c>
      <c r="D759" s="3" t="s">
        <v>586</v>
      </c>
      <c r="E759" s="31" t="s">
        <v>587</v>
      </c>
      <c r="F759" s="40">
        <v>0</v>
      </c>
      <c r="G759" s="39">
        <f t="shared" si="8"/>
        <v>0</v>
      </c>
      <c r="H759" s="40">
        <v>0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spans="1:22" ht="30" customHeight="1">
      <c r="A760" s="29" t="s">
        <v>692</v>
      </c>
      <c r="B760" s="30" t="s">
        <v>632</v>
      </c>
      <c r="C760" s="30" t="s">
        <v>145</v>
      </c>
      <c r="D760" s="3" t="s">
        <v>526</v>
      </c>
      <c r="E760" s="5" t="s">
        <v>538</v>
      </c>
      <c r="F760" s="40">
        <v>1499847</v>
      </c>
      <c r="G760" s="39">
        <f t="shared" si="8"/>
        <v>-1499847</v>
      </c>
      <c r="H760" s="40">
        <v>0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spans="1:22" ht="18" customHeight="1">
      <c r="A761" s="3" t="s">
        <v>692</v>
      </c>
      <c r="B761" s="3" t="s">
        <v>632</v>
      </c>
      <c r="C761" s="3" t="s">
        <v>634</v>
      </c>
      <c r="D761" s="2"/>
      <c r="E761" s="5" t="s">
        <v>635</v>
      </c>
      <c r="F761" s="41">
        <f>F762+F763</f>
        <v>3253242</v>
      </c>
      <c r="G761" s="39">
        <f t="shared" si="8"/>
        <v>-3253242</v>
      </c>
      <c r="H761" s="41">
        <f>H762+H763</f>
        <v>0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spans="1:22" ht="16.5" customHeight="1" hidden="1">
      <c r="A762" s="3" t="s">
        <v>692</v>
      </c>
      <c r="B762" s="3" t="s">
        <v>632</v>
      </c>
      <c r="C762" s="3" t="s">
        <v>634</v>
      </c>
      <c r="D762" s="3" t="s">
        <v>586</v>
      </c>
      <c r="E762" s="5" t="s">
        <v>587</v>
      </c>
      <c r="F762" s="40">
        <v>0</v>
      </c>
      <c r="G762" s="39">
        <f t="shared" si="8"/>
        <v>0</v>
      </c>
      <c r="H762" s="40">
        <v>0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spans="1:22" ht="31.5" customHeight="1">
      <c r="A763" s="3" t="s">
        <v>692</v>
      </c>
      <c r="B763" s="3" t="s">
        <v>632</v>
      </c>
      <c r="C763" s="3" t="s">
        <v>634</v>
      </c>
      <c r="D763" s="3" t="s">
        <v>526</v>
      </c>
      <c r="E763" s="5" t="s">
        <v>538</v>
      </c>
      <c r="F763" s="40">
        <v>3253242</v>
      </c>
      <c r="G763" s="39">
        <f t="shared" si="8"/>
        <v>-3253242</v>
      </c>
      <c r="H763" s="40">
        <v>0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spans="1:22" ht="25.5" customHeight="1">
      <c r="A764" s="29" t="s">
        <v>692</v>
      </c>
      <c r="B764" s="30" t="s">
        <v>632</v>
      </c>
      <c r="C764" s="30" t="s">
        <v>146</v>
      </c>
      <c r="D764" s="2"/>
      <c r="E764" s="5" t="s">
        <v>264</v>
      </c>
      <c r="F764" s="40">
        <f>F765+F766</f>
        <v>2915347</v>
      </c>
      <c r="G764" s="39">
        <f t="shared" si="8"/>
        <v>-2915347</v>
      </c>
      <c r="H764" s="40">
        <f>H765+H766</f>
        <v>0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spans="1:22" ht="16.5" customHeight="1" hidden="1">
      <c r="A765" s="29" t="s">
        <v>692</v>
      </c>
      <c r="B765" s="30" t="s">
        <v>632</v>
      </c>
      <c r="C765" s="30" t="s">
        <v>146</v>
      </c>
      <c r="D765" s="3" t="s">
        <v>586</v>
      </c>
      <c r="E765" s="31" t="s">
        <v>587</v>
      </c>
      <c r="F765" s="40">
        <v>0</v>
      </c>
      <c r="G765" s="39">
        <f t="shared" si="8"/>
        <v>0</v>
      </c>
      <c r="H765" s="40">
        <v>0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spans="1:22" ht="36" customHeight="1">
      <c r="A766" s="29" t="s">
        <v>692</v>
      </c>
      <c r="B766" s="30" t="s">
        <v>632</v>
      </c>
      <c r="C766" s="30" t="s">
        <v>146</v>
      </c>
      <c r="D766" s="3" t="s">
        <v>526</v>
      </c>
      <c r="E766" s="5" t="s">
        <v>538</v>
      </c>
      <c r="F766" s="40">
        <v>2915347</v>
      </c>
      <c r="G766" s="39">
        <f t="shared" si="8"/>
        <v>-2915347</v>
      </c>
      <c r="H766" s="40">
        <v>0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spans="1:22" ht="42">
      <c r="A767" s="29" t="s">
        <v>692</v>
      </c>
      <c r="B767" s="30" t="s">
        <v>632</v>
      </c>
      <c r="C767" s="30" t="s">
        <v>157</v>
      </c>
      <c r="D767" s="3"/>
      <c r="E767" s="5" t="s">
        <v>265</v>
      </c>
      <c r="F767" s="40">
        <f>F768+F769</f>
        <v>600000</v>
      </c>
      <c r="G767" s="39">
        <f t="shared" si="8"/>
        <v>-600000</v>
      </c>
      <c r="H767" s="40">
        <f>H768+H769</f>
        <v>0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spans="1:22" ht="16.5" customHeight="1" hidden="1">
      <c r="A768" s="29" t="s">
        <v>692</v>
      </c>
      <c r="B768" s="30" t="s">
        <v>632</v>
      </c>
      <c r="C768" s="30" t="s">
        <v>157</v>
      </c>
      <c r="D768" s="3" t="s">
        <v>728</v>
      </c>
      <c r="E768" s="31" t="s">
        <v>729</v>
      </c>
      <c r="F768" s="40">
        <v>0</v>
      </c>
      <c r="G768" s="39">
        <f t="shared" si="8"/>
        <v>0</v>
      </c>
      <c r="H768" s="40">
        <v>0</v>
      </c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spans="1:22" ht="35.25" customHeight="1">
      <c r="A769" s="29" t="s">
        <v>692</v>
      </c>
      <c r="B769" s="30" t="s">
        <v>632</v>
      </c>
      <c r="C769" s="30" t="s">
        <v>157</v>
      </c>
      <c r="D769" s="3" t="s">
        <v>531</v>
      </c>
      <c r="E769" s="31" t="s">
        <v>542</v>
      </c>
      <c r="F769" s="40">
        <v>600000</v>
      </c>
      <c r="G769" s="39">
        <f t="shared" si="8"/>
        <v>-600000</v>
      </c>
      <c r="H769" s="40">
        <v>0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spans="1:22" ht="17.25" customHeight="1" hidden="1">
      <c r="A770" s="3" t="s">
        <v>692</v>
      </c>
      <c r="B770" s="3" t="s">
        <v>632</v>
      </c>
      <c r="C770" s="3" t="s">
        <v>676</v>
      </c>
      <c r="D770" s="2"/>
      <c r="E770" s="5" t="s">
        <v>111</v>
      </c>
      <c r="F770" s="41">
        <f>F771</f>
        <v>0</v>
      </c>
      <c r="G770" s="39">
        <f t="shared" si="8"/>
        <v>0</v>
      </c>
      <c r="H770" s="41">
        <f>H771</f>
        <v>0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spans="1:22" ht="19.5" customHeight="1" hidden="1">
      <c r="A771" s="3" t="s">
        <v>692</v>
      </c>
      <c r="B771" s="3" t="s">
        <v>632</v>
      </c>
      <c r="C771" s="3" t="s">
        <v>676</v>
      </c>
      <c r="D771" s="3" t="s">
        <v>586</v>
      </c>
      <c r="E771" s="5" t="s">
        <v>587</v>
      </c>
      <c r="F771" s="40">
        <v>0</v>
      </c>
      <c r="G771" s="39">
        <f t="shared" si="8"/>
        <v>0</v>
      </c>
      <c r="H771" s="40">
        <v>0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spans="1:22" ht="24" customHeight="1" hidden="1">
      <c r="A772" s="3" t="s">
        <v>692</v>
      </c>
      <c r="B772" s="3" t="s">
        <v>632</v>
      </c>
      <c r="C772" s="3" t="s">
        <v>636</v>
      </c>
      <c r="D772" s="2"/>
      <c r="E772" s="5" t="s">
        <v>637</v>
      </c>
      <c r="F772" s="41">
        <f>F773</f>
        <v>0</v>
      </c>
      <c r="G772" s="39">
        <f t="shared" si="8"/>
        <v>0</v>
      </c>
      <c r="H772" s="41">
        <f>H773</f>
        <v>0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spans="1:22" ht="16.5" customHeight="1" hidden="1">
      <c r="A773" s="3" t="s">
        <v>692</v>
      </c>
      <c r="B773" s="3" t="s">
        <v>632</v>
      </c>
      <c r="C773" s="3" t="s">
        <v>636</v>
      </c>
      <c r="D773" s="3" t="s">
        <v>586</v>
      </c>
      <c r="E773" s="5" t="s">
        <v>587</v>
      </c>
      <c r="F773" s="40">
        <v>0</v>
      </c>
      <c r="G773" s="39">
        <f t="shared" si="8"/>
        <v>0</v>
      </c>
      <c r="H773" s="40">
        <v>0</v>
      </c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spans="1:22" ht="25.5" customHeight="1" hidden="1">
      <c r="A774" s="29" t="s">
        <v>692</v>
      </c>
      <c r="B774" s="30" t="s">
        <v>632</v>
      </c>
      <c r="C774" s="30" t="s">
        <v>129</v>
      </c>
      <c r="D774" s="2"/>
      <c r="E774" s="31" t="s">
        <v>125</v>
      </c>
      <c r="F774" s="40">
        <f>F775</f>
        <v>0</v>
      </c>
      <c r="G774" s="39">
        <f t="shared" si="8"/>
        <v>0</v>
      </c>
      <c r="H774" s="40">
        <f>H775</f>
        <v>0</v>
      </c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spans="1:22" ht="16.5" customHeight="1" hidden="1">
      <c r="A775" s="29" t="s">
        <v>692</v>
      </c>
      <c r="B775" s="30" t="s">
        <v>632</v>
      </c>
      <c r="C775" s="30" t="s">
        <v>129</v>
      </c>
      <c r="D775" s="3" t="s">
        <v>586</v>
      </c>
      <c r="E775" s="31" t="s">
        <v>587</v>
      </c>
      <c r="F775" s="40">
        <v>0</v>
      </c>
      <c r="G775" s="39">
        <f t="shared" si="8"/>
        <v>0</v>
      </c>
      <c r="H775" s="40">
        <v>0</v>
      </c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spans="1:22" ht="16.5" customHeight="1" hidden="1">
      <c r="A776" s="29" t="s">
        <v>692</v>
      </c>
      <c r="B776" s="30" t="s">
        <v>632</v>
      </c>
      <c r="C776" s="30" t="s">
        <v>29</v>
      </c>
      <c r="D776" s="3"/>
      <c r="E776" s="31" t="s">
        <v>31</v>
      </c>
      <c r="F776" s="40">
        <f>F777</f>
        <v>0</v>
      </c>
      <c r="G776" s="39">
        <f t="shared" si="8"/>
        <v>0</v>
      </c>
      <c r="H776" s="40">
        <f>H777</f>
        <v>0</v>
      </c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spans="1:22" ht="16.5" customHeight="1" hidden="1">
      <c r="A777" s="29" t="s">
        <v>692</v>
      </c>
      <c r="B777" s="30" t="s">
        <v>632</v>
      </c>
      <c r="C777" s="30" t="s">
        <v>29</v>
      </c>
      <c r="D777" s="3" t="s">
        <v>586</v>
      </c>
      <c r="E777" s="31" t="s">
        <v>587</v>
      </c>
      <c r="F777" s="40">
        <v>0</v>
      </c>
      <c r="G777" s="39">
        <f t="shared" si="8"/>
        <v>0</v>
      </c>
      <c r="H777" s="40">
        <v>0</v>
      </c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spans="1:22" ht="23.25" customHeight="1" hidden="1">
      <c r="A778" s="29" t="s">
        <v>692</v>
      </c>
      <c r="B778" s="30" t="s">
        <v>632</v>
      </c>
      <c r="C778" s="30" t="s">
        <v>30</v>
      </c>
      <c r="D778" s="3"/>
      <c r="E778" s="31" t="s">
        <v>32</v>
      </c>
      <c r="F778" s="40">
        <f>F779</f>
        <v>0</v>
      </c>
      <c r="G778" s="39">
        <f t="shared" si="8"/>
        <v>0</v>
      </c>
      <c r="H778" s="40">
        <f>H779</f>
        <v>0</v>
      </c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spans="1:22" ht="16.5" customHeight="1" hidden="1">
      <c r="A779" s="29" t="s">
        <v>692</v>
      </c>
      <c r="B779" s="30" t="s">
        <v>632</v>
      </c>
      <c r="C779" s="30" t="s">
        <v>30</v>
      </c>
      <c r="D779" s="3" t="s">
        <v>586</v>
      </c>
      <c r="E779" s="31" t="s">
        <v>587</v>
      </c>
      <c r="F779" s="40">
        <v>0</v>
      </c>
      <c r="G779" s="39">
        <f t="shared" si="8"/>
        <v>0</v>
      </c>
      <c r="H779" s="40">
        <v>0</v>
      </c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spans="1:22" ht="16.5" customHeight="1" hidden="1">
      <c r="A780" s="3" t="s">
        <v>692</v>
      </c>
      <c r="B780" s="3" t="s">
        <v>632</v>
      </c>
      <c r="C780" s="3" t="s">
        <v>703</v>
      </c>
      <c r="D780" s="2"/>
      <c r="E780" s="5" t="s">
        <v>704</v>
      </c>
      <c r="F780" s="40">
        <f>F781</f>
        <v>0</v>
      </c>
      <c r="G780" s="39">
        <f t="shared" si="8"/>
        <v>0</v>
      </c>
      <c r="H780" s="40">
        <f>H781</f>
        <v>0</v>
      </c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spans="1:22" ht="37.5" customHeight="1" hidden="1">
      <c r="A781" s="3" t="s">
        <v>692</v>
      </c>
      <c r="B781" s="3" t="s">
        <v>632</v>
      </c>
      <c r="C781" s="3" t="s">
        <v>703</v>
      </c>
      <c r="D781" s="3" t="s">
        <v>526</v>
      </c>
      <c r="E781" s="5" t="s">
        <v>538</v>
      </c>
      <c r="F781" s="40">
        <v>0</v>
      </c>
      <c r="G781" s="39">
        <v>0</v>
      </c>
      <c r="H781" s="40">
        <v>0</v>
      </c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spans="1:22" ht="26.25" customHeight="1">
      <c r="A782" s="29" t="s">
        <v>692</v>
      </c>
      <c r="B782" s="30" t="s">
        <v>632</v>
      </c>
      <c r="C782" s="30" t="s">
        <v>475</v>
      </c>
      <c r="D782" s="3"/>
      <c r="E782" s="5" t="s">
        <v>476</v>
      </c>
      <c r="F782" s="40">
        <f>F783</f>
        <v>2033900</v>
      </c>
      <c r="G782" s="39">
        <f aca="true" t="shared" si="9" ref="G782:G808">H782-F782</f>
        <v>667100</v>
      </c>
      <c r="H782" s="40">
        <f>H783</f>
        <v>2701000</v>
      </c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spans="1:22" ht="37.5" customHeight="1">
      <c r="A783" s="29" t="s">
        <v>692</v>
      </c>
      <c r="B783" s="30" t="s">
        <v>632</v>
      </c>
      <c r="C783" s="30" t="s">
        <v>475</v>
      </c>
      <c r="D783" s="3" t="s">
        <v>526</v>
      </c>
      <c r="E783" s="5" t="s">
        <v>538</v>
      </c>
      <c r="F783" s="40">
        <v>2033900</v>
      </c>
      <c r="G783" s="39">
        <f t="shared" si="9"/>
        <v>667100</v>
      </c>
      <c r="H783" s="40">
        <v>2701000</v>
      </c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spans="1:22" ht="16.5" customHeight="1">
      <c r="A784" s="3" t="s">
        <v>692</v>
      </c>
      <c r="B784" s="3" t="s">
        <v>632</v>
      </c>
      <c r="C784" s="30" t="s">
        <v>33</v>
      </c>
      <c r="D784" s="3"/>
      <c r="E784" s="31" t="s">
        <v>34</v>
      </c>
      <c r="F784" s="40">
        <f>F785</f>
        <v>1107400</v>
      </c>
      <c r="G784" s="39">
        <f t="shared" si="9"/>
        <v>13600</v>
      </c>
      <c r="H784" s="40">
        <f>H785</f>
        <v>1121000</v>
      </c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spans="1:22" ht="33" customHeight="1">
      <c r="A785" s="3" t="s">
        <v>692</v>
      </c>
      <c r="B785" s="3" t="s">
        <v>632</v>
      </c>
      <c r="C785" s="30" t="s">
        <v>33</v>
      </c>
      <c r="D785" s="3" t="s">
        <v>526</v>
      </c>
      <c r="E785" s="5" t="s">
        <v>538</v>
      </c>
      <c r="F785" s="40">
        <v>1107400</v>
      </c>
      <c r="G785" s="39">
        <f t="shared" si="9"/>
        <v>13600</v>
      </c>
      <c r="H785" s="40">
        <v>1121000</v>
      </c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spans="1:22" ht="39" customHeight="1">
      <c r="A786" s="29" t="s">
        <v>692</v>
      </c>
      <c r="B786" s="30" t="s">
        <v>632</v>
      </c>
      <c r="C786" s="30" t="s">
        <v>518</v>
      </c>
      <c r="D786" s="3"/>
      <c r="E786" s="31" t="s">
        <v>519</v>
      </c>
      <c r="F786" s="40">
        <f>F787</f>
        <v>0</v>
      </c>
      <c r="G786" s="39">
        <f t="shared" si="9"/>
        <v>90000</v>
      </c>
      <c r="H786" s="40">
        <f>H787</f>
        <v>90000</v>
      </c>
      <c r="I786"/>
      <c r="J786"/>
      <c r="K786"/>
      <c r="N786" s="84"/>
      <c r="O786"/>
      <c r="P786"/>
      <c r="Q786"/>
      <c r="R786"/>
      <c r="S786"/>
      <c r="T786"/>
      <c r="U786"/>
      <c r="V786"/>
    </row>
    <row r="787" spans="1:22" ht="36" customHeight="1">
      <c r="A787" s="29" t="s">
        <v>692</v>
      </c>
      <c r="B787" s="30" t="s">
        <v>632</v>
      </c>
      <c r="C787" s="30" t="s">
        <v>518</v>
      </c>
      <c r="D787" s="3" t="s">
        <v>526</v>
      </c>
      <c r="E787" s="5" t="s">
        <v>538</v>
      </c>
      <c r="F787" s="40">
        <v>0</v>
      </c>
      <c r="G787" s="39">
        <f t="shared" si="9"/>
        <v>90000</v>
      </c>
      <c r="H787" s="40">
        <v>90000</v>
      </c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spans="1:22" ht="16.5" customHeight="1">
      <c r="A788" s="29" t="s">
        <v>692</v>
      </c>
      <c r="B788" s="30" t="s">
        <v>632</v>
      </c>
      <c r="C788" s="30" t="s">
        <v>604</v>
      </c>
      <c r="D788" s="3"/>
      <c r="E788" s="77" t="s">
        <v>493</v>
      </c>
      <c r="F788" s="40">
        <f>F789</f>
        <v>0</v>
      </c>
      <c r="G788" s="39">
        <f t="shared" si="9"/>
        <v>55000</v>
      </c>
      <c r="H788" s="40">
        <f>H789</f>
        <v>55000</v>
      </c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spans="1:22" ht="16.5" customHeight="1">
      <c r="A789" s="29" t="s">
        <v>692</v>
      </c>
      <c r="B789" s="30" t="s">
        <v>632</v>
      </c>
      <c r="C789" s="30" t="s">
        <v>604</v>
      </c>
      <c r="D789" s="2">
        <v>244</v>
      </c>
      <c r="E789" s="31" t="s">
        <v>535</v>
      </c>
      <c r="F789" s="40">
        <v>0</v>
      </c>
      <c r="G789" s="39">
        <f t="shared" si="9"/>
        <v>55000</v>
      </c>
      <c r="H789" s="40">
        <v>55000</v>
      </c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spans="1:22" ht="16.5" customHeight="1" hidden="1">
      <c r="A790" s="3" t="s">
        <v>692</v>
      </c>
      <c r="B790" s="3" t="s">
        <v>632</v>
      </c>
      <c r="C790" s="3"/>
      <c r="D790" s="2"/>
      <c r="E790" s="5"/>
      <c r="F790" s="41">
        <f>F791</f>
        <v>0</v>
      </c>
      <c r="G790" s="39">
        <f t="shared" si="9"/>
        <v>0</v>
      </c>
      <c r="H790" s="41">
        <f>H791</f>
        <v>0</v>
      </c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spans="1:22" ht="16.5" customHeight="1" hidden="1">
      <c r="A791" s="3" t="s">
        <v>692</v>
      </c>
      <c r="B791" s="3" t="s">
        <v>632</v>
      </c>
      <c r="C791" s="3"/>
      <c r="D791" s="3"/>
      <c r="E791" s="5"/>
      <c r="F791" s="40"/>
      <c r="G791" s="39">
        <f t="shared" si="9"/>
        <v>0</v>
      </c>
      <c r="H791" s="40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spans="1:22" ht="33.75" customHeight="1" hidden="1">
      <c r="A792" s="29" t="s">
        <v>692</v>
      </c>
      <c r="B792" s="30" t="s">
        <v>632</v>
      </c>
      <c r="C792" s="30" t="s">
        <v>147</v>
      </c>
      <c r="D792" s="2"/>
      <c r="E792" s="5" t="s">
        <v>266</v>
      </c>
      <c r="F792" s="40">
        <f>F793</f>
        <v>0</v>
      </c>
      <c r="G792" s="39">
        <f t="shared" si="9"/>
        <v>0</v>
      </c>
      <c r="H792" s="40">
        <f>H793</f>
        <v>0</v>
      </c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spans="1:22" ht="31.5" customHeight="1" hidden="1">
      <c r="A793" s="29" t="s">
        <v>692</v>
      </c>
      <c r="B793" s="30" t="s">
        <v>632</v>
      </c>
      <c r="C793" s="30" t="s">
        <v>147</v>
      </c>
      <c r="D793" s="3" t="s">
        <v>526</v>
      </c>
      <c r="E793" s="5" t="s">
        <v>538</v>
      </c>
      <c r="F793" s="40">
        <v>0</v>
      </c>
      <c r="G793" s="39">
        <f t="shared" si="9"/>
        <v>0</v>
      </c>
      <c r="H793" s="40">
        <v>0</v>
      </c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spans="1:22" ht="34.5" customHeight="1" hidden="1">
      <c r="A794" s="29" t="s">
        <v>692</v>
      </c>
      <c r="B794" s="30" t="s">
        <v>632</v>
      </c>
      <c r="C794" s="30" t="s">
        <v>147</v>
      </c>
      <c r="D794" s="2"/>
      <c r="E794" s="5" t="s">
        <v>266</v>
      </c>
      <c r="F794" s="40">
        <f>F795</f>
        <v>0</v>
      </c>
      <c r="G794" s="39">
        <f t="shared" si="9"/>
        <v>0</v>
      </c>
      <c r="H794" s="40">
        <f>H795</f>
        <v>0</v>
      </c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spans="1:22" ht="16.5" customHeight="1" hidden="1">
      <c r="A795" s="29" t="s">
        <v>692</v>
      </c>
      <c r="B795" s="30" t="s">
        <v>632</v>
      </c>
      <c r="C795" s="30" t="s">
        <v>147</v>
      </c>
      <c r="D795" s="3" t="s">
        <v>568</v>
      </c>
      <c r="E795" s="31" t="s">
        <v>569</v>
      </c>
      <c r="F795" s="40">
        <v>0</v>
      </c>
      <c r="G795" s="39">
        <f t="shared" si="9"/>
        <v>0</v>
      </c>
      <c r="H795" s="40">
        <v>0</v>
      </c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spans="1:22" ht="34.5" customHeight="1">
      <c r="A796" s="29" t="s">
        <v>692</v>
      </c>
      <c r="B796" s="30" t="s">
        <v>632</v>
      </c>
      <c r="C796" s="30" t="s">
        <v>478</v>
      </c>
      <c r="D796" s="3"/>
      <c r="E796" s="5" t="s">
        <v>479</v>
      </c>
      <c r="F796" s="40">
        <f>F797</f>
        <v>3550000</v>
      </c>
      <c r="G796" s="39">
        <f t="shared" si="9"/>
        <v>-3550000</v>
      </c>
      <c r="H796" s="40">
        <f>H797</f>
        <v>0</v>
      </c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spans="1:22" ht="34.5" customHeight="1">
      <c r="A797" s="29" t="s">
        <v>692</v>
      </c>
      <c r="B797" s="30" t="s">
        <v>632</v>
      </c>
      <c r="C797" s="30" t="s">
        <v>478</v>
      </c>
      <c r="D797" s="3" t="s">
        <v>526</v>
      </c>
      <c r="E797" s="5" t="s">
        <v>538</v>
      </c>
      <c r="F797" s="40">
        <v>3550000</v>
      </c>
      <c r="G797" s="39">
        <f t="shared" si="9"/>
        <v>-3550000</v>
      </c>
      <c r="H797" s="40">
        <v>0</v>
      </c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spans="1:22" ht="35.25" customHeight="1" hidden="1">
      <c r="A798" s="29" t="s">
        <v>692</v>
      </c>
      <c r="B798" s="30" t="s">
        <v>632</v>
      </c>
      <c r="C798" s="30" t="s">
        <v>148</v>
      </c>
      <c r="D798" s="2"/>
      <c r="E798" s="5" t="s">
        <v>267</v>
      </c>
      <c r="F798" s="40">
        <f>F799</f>
        <v>0</v>
      </c>
      <c r="G798" s="39">
        <f t="shared" si="9"/>
        <v>0</v>
      </c>
      <c r="H798" s="40">
        <f>H799</f>
        <v>0</v>
      </c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spans="1:22" ht="16.5" customHeight="1" hidden="1">
      <c r="A799" s="29" t="s">
        <v>692</v>
      </c>
      <c r="B799" s="30" t="s">
        <v>632</v>
      </c>
      <c r="C799" s="30" t="s">
        <v>148</v>
      </c>
      <c r="D799" s="3" t="s">
        <v>586</v>
      </c>
      <c r="E799" s="5" t="s">
        <v>587</v>
      </c>
      <c r="F799" s="40">
        <v>0</v>
      </c>
      <c r="G799" s="39">
        <f t="shared" si="9"/>
        <v>0</v>
      </c>
      <c r="H799" s="40">
        <v>0</v>
      </c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spans="1:22" ht="36" customHeight="1" hidden="1">
      <c r="A800" s="29" t="s">
        <v>692</v>
      </c>
      <c r="B800" s="30" t="s">
        <v>632</v>
      </c>
      <c r="C800" s="30" t="s">
        <v>148</v>
      </c>
      <c r="D800" s="2"/>
      <c r="E800" s="5" t="s">
        <v>267</v>
      </c>
      <c r="F800" s="40">
        <f>F801</f>
        <v>0</v>
      </c>
      <c r="G800" s="39">
        <f t="shared" si="9"/>
        <v>0</v>
      </c>
      <c r="H800" s="40">
        <f>H801</f>
        <v>0</v>
      </c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spans="1:22" ht="16.5" customHeight="1" hidden="1">
      <c r="A801" s="29" t="s">
        <v>692</v>
      </c>
      <c r="B801" s="30" t="s">
        <v>632</v>
      </c>
      <c r="C801" s="30" t="s">
        <v>148</v>
      </c>
      <c r="D801" s="3" t="s">
        <v>568</v>
      </c>
      <c r="E801" s="31" t="s">
        <v>569</v>
      </c>
      <c r="F801" s="40">
        <v>0</v>
      </c>
      <c r="G801" s="39">
        <f t="shared" si="9"/>
        <v>0</v>
      </c>
      <c r="H801" s="40">
        <v>0</v>
      </c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spans="1:22" ht="33" customHeight="1">
      <c r="A802" s="29" t="s">
        <v>692</v>
      </c>
      <c r="B802" s="30" t="s">
        <v>632</v>
      </c>
      <c r="C802" s="30" t="s">
        <v>149</v>
      </c>
      <c r="D802" s="2"/>
      <c r="E802" s="5" t="s">
        <v>150</v>
      </c>
      <c r="F802" s="40">
        <f>F803+F804</f>
        <v>0</v>
      </c>
      <c r="G802" s="39">
        <f t="shared" si="9"/>
        <v>3599100</v>
      </c>
      <c r="H802" s="40">
        <f>H803+H804</f>
        <v>3599100</v>
      </c>
      <c r="I802"/>
      <c r="J802"/>
      <c r="K802"/>
      <c r="N802"/>
      <c r="O802"/>
      <c r="P802"/>
      <c r="Q802"/>
      <c r="R802"/>
      <c r="S802"/>
      <c r="T802"/>
      <c r="U802"/>
      <c r="V802"/>
    </row>
    <row r="803" spans="1:22" ht="36" customHeight="1">
      <c r="A803" s="29" t="s">
        <v>692</v>
      </c>
      <c r="B803" s="30" t="s">
        <v>632</v>
      </c>
      <c r="C803" s="30" t="s">
        <v>149</v>
      </c>
      <c r="D803" s="3" t="s">
        <v>526</v>
      </c>
      <c r="E803" s="5" t="s">
        <v>538</v>
      </c>
      <c r="F803" s="40">
        <v>0</v>
      </c>
      <c r="G803" s="39">
        <f t="shared" si="9"/>
        <v>3458600</v>
      </c>
      <c r="H803" s="40">
        <v>3458600</v>
      </c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spans="1:22" ht="21.75" customHeight="1">
      <c r="A804" s="29" t="s">
        <v>692</v>
      </c>
      <c r="B804" s="30" t="s">
        <v>632</v>
      </c>
      <c r="C804" s="30" t="s">
        <v>149</v>
      </c>
      <c r="D804" s="3" t="s">
        <v>368</v>
      </c>
      <c r="E804" s="31" t="s">
        <v>369</v>
      </c>
      <c r="F804" s="40">
        <v>0</v>
      </c>
      <c r="G804" s="39">
        <f t="shared" si="9"/>
        <v>140500</v>
      </c>
      <c r="H804" s="40">
        <v>140500</v>
      </c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spans="1:22" ht="36.75" customHeight="1" hidden="1">
      <c r="A805" s="29" t="s">
        <v>692</v>
      </c>
      <c r="B805" s="30" t="s">
        <v>632</v>
      </c>
      <c r="C805" s="30" t="s">
        <v>149</v>
      </c>
      <c r="D805" s="2"/>
      <c r="E805" s="5" t="s">
        <v>150</v>
      </c>
      <c r="F805" s="40">
        <f>F806</f>
        <v>0</v>
      </c>
      <c r="G805" s="39">
        <f t="shared" si="9"/>
        <v>0</v>
      </c>
      <c r="H805" s="40">
        <f>H806</f>
        <v>0</v>
      </c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spans="1:22" ht="38.25" customHeight="1" hidden="1">
      <c r="A806" s="29" t="s">
        <v>692</v>
      </c>
      <c r="B806" s="30" t="s">
        <v>632</v>
      </c>
      <c r="C806" s="30" t="s">
        <v>149</v>
      </c>
      <c r="D806" s="3" t="s">
        <v>526</v>
      </c>
      <c r="E806" s="5" t="s">
        <v>538</v>
      </c>
      <c r="F806" s="40">
        <v>0</v>
      </c>
      <c r="G806" s="39">
        <f t="shared" si="9"/>
        <v>0</v>
      </c>
      <c r="H806" s="40">
        <v>0</v>
      </c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spans="1:22" ht="32.25" customHeight="1">
      <c r="A807" s="29" t="s">
        <v>692</v>
      </c>
      <c r="B807" s="30" t="s">
        <v>632</v>
      </c>
      <c r="C807" s="30" t="s">
        <v>151</v>
      </c>
      <c r="D807" s="2"/>
      <c r="E807" s="5" t="s">
        <v>268</v>
      </c>
      <c r="F807" s="40">
        <f>F808</f>
        <v>0</v>
      </c>
      <c r="G807" s="39">
        <f t="shared" si="9"/>
        <v>3479722</v>
      </c>
      <c r="H807" s="40">
        <f>H808</f>
        <v>3479722</v>
      </c>
      <c r="I807"/>
      <c r="J807"/>
      <c r="K807"/>
      <c r="N807"/>
      <c r="O807"/>
      <c r="P807"/>
      <c r="Q807"/>
      <c r="R807"/>
      <c r="S807"/>
      <c r="T807"/>
      <c r="U807"/>
      <c r="V807"/>
    </row>
    <row r="808" spans="1:22" ht="39.75" customHeight="1">
      <c r="A808" s="29" t="s">
        <v>692</v>
      </c>
      <c r="B808" s="30" t="s">
        <v>632</v>
      </c>
      <c r="C808" s="30" t="s">
        <v>151</v>
      </c>
      <c r="D808" s="3" t="s">
        <v>526</v>
      </c>
      <c r="E808" s="5" t="s">
        <v>538</v>
      </c>
      <c r="F808" s="40">
        <v>0</v>
      </c>
      <c r="G808" s="39">
        <f t="shared" si="9"/>
        <v>3479722</v>
      </c>
      <c r="H808" s="40">
        <v>3479722</v>
      </c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spans="1:22" ht="45" customHeight="1">
      <c r="A809" s="29" t="s">
        <v>692</v>
      </c>
      <c r="B809" s="30" t="s">
        <v>632</v>
      </c>
      <c r="C809" s="30" t="s">
        <v>353</v>
      </c>
      <c r="D809" s="2"/>
      <c r="E809" s="5" t="s">
        <v>494</v>
      </c>
      <c r="F809" s="40">
        <f>F810</f>
        <v>0</v>
      </c>
      <c r="G809" s="39">
        <f aca="true" t="shared" si="10" ref="G809:G943">H809-F809</f>
        <v>412745</v>
      </c>
      <c r="H809" s="40">
        <f>H810</f>
        <v>412745</v>
      </c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spans="1:22" ht="33.75" customHeight="1">
      <c r="A810" s="29" t="s">
        <v>692</v>
      </c>
      <c r="B810" s="30" t="s">
        <v>632</v>
      </c>
      <c r="C810" s="30" t="s">
        <v>353</v>
      </c>
      <c r="D810" s="3" t="s">
        <v>526</v>
      </c>
      <c r="E810" s="5" t="s">
        <v>538</v>
      </c>
      <c r="F810" s="40">
        <v>0</v>
      </c>
      <c r="G810" s="39">
        <f t="shared" si="10"/>
        <v>412745</v>
      </c>
      <c r="H810" s="40">
        <v>412745</v>
      </c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spans="1:22" ht="42" customHeight="1">
      <c r="A811" s="29" t="s">
        <v>692</v>
      </c>
      <c r="B811" s="30" t="s">
        <v>632</v>
      </c>
      <c r="C811" s="30" t="s">
        <v>795</v>
      </c>
      <c r="D811" s="3"/>
      <c r="E811" s="31" t="s">
        <v>796</v>
      </c>
      <c r="F811" s="40">
        <f>F812+F813</f>
        <v>0</v>
      </c>
      <c r="G811" s="39">
        <f t="shared" si="10"/>
        <v>10511937.5</v>
      </c>
      <c r="H811" s="40">
        <f>H812+H813</f>
        <v>10511937.5</v>
      </c>
      <c r="I811"/>
      <c r="J811"/>
      <c r="K811"/>
      <c r="N811"/>
      <c r="O811"/>
      <c r="P811"/>
      <c r="Q811"/>
      <c r="R811"/>
      <c r="S811"/>
      <c r="T811"/>
      <c r="U811"/>
      <c r="V811"/>
    </row>
    <row r="812" spans="1:22" ht="21.75" customHeight="1">
      <c r="A812" s="29" t="s">
        <v>692</v>
      </c>
      <c r="B812" s="30" t="s">
        <v>632</v>
      </c>
      <c r="C812" s="30" t="s">
        <v>795</v>
      </c>
      <c r="D812" s="3" t="s">
        <v>520</v>
      </c>
      <c r="E812" s="31" t="s">
        <v>535</v>
      </c>
      <c r="F812" s="40">
        <v>0</v>
      </c>
      <c r="G812" s="39">
        <f t="shared" si="10"/>
        <v>8010992.5</v>
      </c>
      <c r="H812" s="40">
        <f>7902992.5+85000+23000</f>
        <v>8010992.5</v>
      </c>
      <c r="I812"/>
      <c r="J812"/>
      <c r="K812"/>
      <c r="N812"/>
      <c r="O812"/>
      <c r="P812"/>
      <c r="Q812"/>
      <c r="R812"/>
      <c r="S812"/>
      <c r="T812"/>
      <c r="U812"/>
      <c r="V812"/>
    </row>
    <row r="813" spans="1:22" ht="33.75" customHeight="1">
      <c r="A813" s="29" t="s">
        <v>692</v>
      </c>
      <c r="B813" s="30" t="s">
        <v>632</v>
      </c>
      <c r="C813" s="30" t="s">
        <v>795</v>
      </c>
      <c r="D813" s="3" t="s">
        <v>526</v>
      </c>
      <c r="E813" s="5" t="s">
        <v>538</v>
      </c>
      <c r="F813" s="40">
        <v>0</v>
      </c>
      <c r="G813" s="39">
        <f t="shared" si="10"/>
        <v>2500945</v>
      </c>
      <c r="H813" s="40">
        <v>2500945</v>
      </c>
      <c r="I813"/>
      <c r="J813"/>
      <c r="K813"/>
      <c r="N813"/>
      <c r="O813"/>
      <c r="P813"/>
      <c r="Q813"/>
      <c r="R813"/>
      <c r="S813"/>
      <c r="T813"/>
      <c r="U813"/>
      <c r="V813"/>
    </row>
    <row r="814" spans="1:22" ht="47.25" customHeight="1">
      <c r="A814" s="29" t="s">
        <v>692</v>
      </c>
      <c r="B814" s="30" t="s">
        <v>632</v>
      </c>
      <c r="C814" s="30" t="s">
        <v>797</v>
      </c>
      <c r="D814" s="3"/>
      <c r="E814" s="31" t="s">
        <v>805</v>
      </c>
      <c r="F814" s="40">
        <f>F815</f>
        <v>0</v>
      </c>
      <c r="G814" s="39">
        <f t="shared" si="10"/>
        <v>125000</v>
      </c>
      <c r="H814" s="40">
        <f>H815</f>
        <v>125000</v>
      </c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spans="1:22" ht="35.25" customHeight="1">
      <c r="A815" s="29" t="s">
        <v>692</v>
      </c>
      <c r="B815" s="30" t="s">
        <v>632</v>
      </c>
      <c r="C815" s="30" t="s">
        <v>797</v>
      </c>
      <c r="D815" s="3" t="s">
        <v>526</v>
      </c>
      <c r="E815" s="5" t="s">
        <v>538</v>
      </c>
      <c r="F815" s="40">
        <v>0</v>
      </c>
      <c r="G815" s="39">
        <f t="shared" si="10"/>
        <v>125000</v>
      </c>
      <c r="H815" s="40">
        <v>125000</v>
      </c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spans="1:22" ht="48.75" customHeight="1">
      <c r="A816" s="29" t="s">
        <v>692</v>
      </c>
      <c r="B816" s="30" t="s">
        <v>632</v>
      </c>
      <c r="C816" s="30" t="s">
        <v>798</v>
      </c>
      <c r="D816" s="3"/>
      <c r="E816" s="31" t="s">
        <v>806</v>
      </c>
      <c r="F816" s="40">
        <f>F817</f>
        <v>0</v>
      </c>
      <c r="G816" s="39">
        <f t="shared" si="10"/>
        <v>470000</v>
      </c>
      <c r="H816" s="40">
        <f>H817</f>
        <v>470000</v>
      </c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spans="1:22" ht="32.25" customHeight="1">
      <c r="A817" s="29" t="s">
        <v>692</v>
      </c>
      <c r="B817" s="30" t="s">
        <v>632</v>
      </c>
      <c r="C817" s="30" t="s">
        <v>798</v>
      </c>
      <c r="D817" s="3" t="s">
        <v>526</v>
      </c>
      <c r="E817" s="5" t="s">
        <v>538</v>
      </c>
      <c r="F817" s="40">
        <v>0</v>
      </c>
      <c r="G817" s="39">
        <f t="shared" si="10"/>
        <v>470000</v>
      </c>
      <c r="H817" s="40">
        <v>470000</v>
      </c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spans="1:22" ht="43.5" customHeight="1">
      <c r="A818" s="29" t="s">
        <v>692</v>
      </c>
      <c r="B818" s="30" t="s">
        <v>632</v>
      </c>
      <c r="C818" s="30" t="s">
        <v>799</v>
      </c>
      <c r="D818" s="3"/>
      <c r="E818" s="31" t="s">
        <v>807</v>
      </c>
      <c r="F818" s="40">
        <f>F819</f>
        <v>0</v>
      </c>
      <c r="G818" s="39">
        <f t="shared" si="10"/>
        <v>5349215</v>
      </c>
      <c r="H818" s="40">
        <f>H819</f>
        <v>5349215</v>
      </c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spans="1:22" ht="31.5" customHeight="1">
      <c r="A819" s="29" t="s">
        <v>692</v>
      </c>
      <c r="B819" s="30" t="s">
        <v>632</v>
      </c>
      <c r="C819" s="30" t="s">
        <v>799</v>
      </c>
      <c r="D819" s="3" t="s">
        <v>526</v>
      </c>
      <c r="E819" s="5" t="s">
        <v>538</v>
      </c>
      <c r="F819" s="40">
        <v>0</v>
      </c>
      <c r="G819" s="39">
        <f t="shared" si="10"/>
        <v>5349215</v>
      </c>
      <c r="H819" s="40">
        <v>5349215</v>
      </c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spans="1:22" ht="46.5" customHeight="1">
      <c r="A820" s="29" t="s">
        <v>692</v>
      </c>
      <c r="B820" s="30" t="s">
        <v>632</v>
      </c>
      <c r="C820" s="30" t="s">
        <v>800</v>
      </c>
      <c r="D820" s="3"/>
      <c r="E820" s="31" t="s">
        <v>808</v>
      </c>
      <c r="F820" s="40">
        <f>F821</f>
        <v>0</v>
      </c>
      <c r="G820" s="39">
        <f t="shared" si="10"/>
        <v>740000</v>
      </c>
      <c r="H820" s="40">
        <f>H821</f>
        <v>740000</v>
      </c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spans="1:22" ht="33" customHeight="1">
      <c r="A821" s="29" t="s">
        <v>692</v>
      </c>
      <c r="B821" s="30" t="s">
        <v>632</v>
      </c>
      <c r="C821" s="30" t="s">
        <v>800</v>
      </c>
      <c r="D821" s="3" t="s">
        <v>526</v>
      </c>
      <c r="E821" s="5" t="s">
        <v>538</v>
      </c>
      <c r="F821" s="40">
        <v>0</v>
      </c>
      <c r="G821" s="39">
        <f t="shared" si="10"/>
        <v>740000</v>
      </c>
      <c r="H821" s="40">
        <v>740000</v>
      </c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spans="1:22" ht="45.75" customHeight="1">
      <c r="A822" s="29" t="s">
        <v>692</v>
      </c>
      <c r="B822" s="30" t="s">
        <v>632</v>
      </c>
      <c r="C822" s="30" t="s">
        <v>801</v>
      </c>
      <c r="D822" s="3"/>
      <c r="E822" s="31" t="s">
        <v>809</v>
      </c>
      <c r="F822" s="40">
        <f>F823</f>
        <v>0</v>
      </c>
      <c r="G822" s="39">
        <f t="shared" si="10"/>
        <v>550000</v>
      </c>
      <c r="H822" s="40">
        <f>H823</f>
        <v>550000</v>
      </c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spans="1:22" ht="18" customHeight="1">
      <c r="A823" s="29" t="s">
        <v>692</v>
      </c>
      <c r="B823" s="30" t="s">
        <v>632</v>
      </c>
      <c r="C823" s="30" t="s">
        <v>801</v>
      </c>
      <c r="D823" s="3" t="s">
        <v>520</v>
      </c>
      <c r="E823" s="31" t="s">
        <v>535</v>
      </c>
      <c r="F823" s="40">
        <v>0</v>
      </c>
      <c r="G823" s="39">
        <f t="shared" si="10"/>
        <v>550000</v>
      </c>
      <c r="H823" s="40">
        <v>550000</v>
      </c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spans="1:22" ht="46.5" customHeight="1">
      <c r="A824" s="29" t="s">
        <v>692</v>
      </c>
      <c r="B824" s="30" t="s">
        <v>632</v>
      </c>
      <c r="C824" s="30" t="s">
        <v>802</v>
      </c>
      <c r="D824" s="3"/>
      <c r="E824" s="31" t="s">
        <v>810</v>
      </c>
      <c r="F824" s="40">
        <f>F825</f>
        <v>0</v>
      </c>
      <c r="G824" s="39">
        <f t="shared" si="10"/>
        <v>270000</v>
      </c>
      <c r="H824" s="40">
        <f>H825</f>
        <v>270000</v>
      </c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spans="1:22" ht="20.25" customHeight="1">
      <c r="A825" s="29" t="s">
        <v>692</v>
      </c>
      <c r="B825" s="30" t="s">
        <v>632</v>
      </c>
      <c r="C825" s="30" t="s">
        <v>802</v>
      </c>
      <c r="D825" s="3" t="s">
        <v>520</v>
      </c>
      <c r="E825" s="31" t="s">
        <v>535</v>
      </c>
      <c r="F825" s="40">
        <v>0</v>
      </c>
      <c r="G825" s="39">
        <f t="shared" si="10"/>
        <v>270000</v>
      </c>
      <c r="H825" s="40">
        <v>270000</v>
      </c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spans="1:22" ht="42" customHeight="1">
      <c r="A826" s="29" t="s">
        <v>692</v>
      </c>
      <c r="B826" s="30" t="s">
        <v>632</v>
      </c>
      <c r="C826" s="30" t="s">
        <v>803</v>
      </c>
      <c r="D826" s="3"/>
      <c r="E826" s="31" t="s">
        <v>811</v>
      </c>
      <c r="F826" s="40">
        <f>F827</f>
        <v>0</v>
      </c>
      <c r="G826" s="39">
        <f t="shared" si="10"/>
        <v>230000</v>
      </c>
      <c r="H826" s="40">
        <f>H827</f>
        <v>230000</v>
      </c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spans="1:22" ht="34.5" customHeight="1">
      <c r="A827" s="29" t="s">
        <v>692</v>
      </c>
      <c r="B827" s="30" t="s">
        <v>632</v>
      </c>
      <c r="C827" s="30" t="s">
        <v>803</v>
      </c>
      <c r="D827" s="3" t="s">
        <v>526</v>
      </c>
      <c r="E827" s="5" t="s">
        <v>538</v>
      </c>
      <c r="F827" s="40">
        <v>0</v>
      </c>
      <c r="G827" s="39">
        <f t="shared" si="10"/>
        <v>230000</v>
      </c>
      <c r="H827" s="40">
        <v>230000</v>
      </c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spans="1:22" ht="45.75" customHeight="1">
      <c r="A828" s="29" t="s">
        <v>692</v>
      </c>
      <c r="B828" s="30" t="s">
        <v>632</v>
      </c>
      <c r="C828" s="30" t="s">
        <v>804</v>
      </c>
      <c r="D828" s="3"/>
      <c r="E828" s="31" t="s">
        <v>812</v>
      </c>
      <c r="F828" s="40">
        <f>F829</f>
        <v>0</v>
      </c>
      <c r="G828" s="39">
        <f t="shared" si="10"/>
        <v>834310</v>
      </c>
      <c r="H828" s="40">
        <f>H829</f>
        <v>834310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spans="1:22" ht="18" customHeight="1">
      <c r="A829" s="29" t="s">
        <v>692</v>
      </c>
      <c r="B829" s="30" t="s">
        <v>632</v>
      </c>
      <c r="C829" s="30" t="s">
        <v>804</v>
      </c>
      <c r="D829" s="3" t="s">
        <v>520</v>
      </c>
      <c r="E829" s="31" t="s">
        <v>535</v>
      </c>
      <c r="F829" s="40">
        <v>0</v>
      </c>
      <c r="G829" s="39">
        <f t="shared" si="10"/>
        <v>834310</v>
      </c>
      <c r="H829" s="40">
        <v>834310</v>
      </c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spans="1:22" ht="24.75" customHeight="1">
      <c r="A830" s="29" t="s">
        <v>692</v>
      </c>
      <c r="B830" s="30" t="s">
        <v>112</v>
      </c>
      <c r="C830" s="33"/>
      <c r="D830" s="2"/>
      <c r="E830" s="31" t="s">
        <v>116</v>
      </c>
      <c r="F830" s="40">
        <f>F831</f>
        <v>0</v>
      </c>
      <c r="G830" s="39">
        <f t="shared" si="10"/>
        <v>219000</v>
      </c>
      <c r="H830" s="40">
        <f>H831</f>
        <v>219000</v>
      </c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spans="1:22" ht="36" customHeight="1">
      <c r="A831" s="29" t="s">
        <v>692</v>
      </c>
      <c r="B831" s="30" t="s">
        <v>112</v>
      </c>
      <c r="C831" s="30" t="s">
        <v>432</v>
      </c>
      <c r="D831" s="2"/>
      <c r="E831" s="44" t="s">
        <v>813</v>
      </c>
      <c r="F831" s="40">
        <f>F832</f>
        <v>0</v>
      </c>
      <c r="G831" s="39">
        <f t="shared" si="10"/>
        <v>219000</v>
      </c>
      <c r="H831" s="40">
        <f>H832</f>
        <v>219000</v>
      </c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spans="1:22" ht="31.5" customHeight="1">
      <c r="A832" s="29" t="s">
        <v>692</v>
      </c>
      <c r="B832" s="30" t="s">
        <v>112</v>
      </c>
      <c r="C832" s="30" t="s">
        <v>432</v>
      </c>
      <c r="D832" s="3" t="s">
        <v>526</v>
      </c>
      <c r="E832" s="5" t="s">
        <v>538</v>
      </c>
      <c r="F832" s="40">
        <v>0</v>
      </c>
      <c r="G832" s="39">
        <f t="shared" si="10"/>
        <v>219000</v>
      </c>
      <c r="H832" s="40">
        <v>219000</v>
      </c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spans="1:22" ht="16.5" customHeight="1">
      <c r="A833" s="29" t="s">
        <v>692</v>
      </c>
      <c r="B833" s="30" t="s">
        <v>705</v>
      </c>
      <c r="C833" s="78"/>
      <c r="D833" s="79"/>
      <c r="E833" s="77" t="s">
        <v>706</v>
      </c>
      <c r="F833" s="80">
        <f>F834</f>
        <v>0</v>
      </c>
      <c r="G833" s="81">
        <f t="shared" si="10"/>
        <v>5139462</v>
      </c>
      <c r="H833" s="80">
        <f>H834</f>
        <v>5139462</v>
      </c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spans="1:22" ht="34.5" customHeight="1">
      <c r="A834" s="29" t="s">
        <v>692</v>
      </c>
      <c r="B834" s="30" t="s">
        <v>705</v>
      </c>
      <c r="C834" s="79" t="s">
        <v>159</v>
      </c>
      <c r="D834" s="79"/>
      <c r="E834" s="77" t="s">
        <v>294</v>
      </c>
      <c r="F834" s="80">
        <f>F835</f>
        <v>0</v>
      </c>
      <c r="G834" s="81">
        <f t="shared" si="10"/>
        <v>5139462</v>
      </c>
      <c r="H834" s="80">
        <f>H835</f>
        <v>5139462</v>
      </c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spans="1:22" ht="36.75" customHeight="1">
      <c r="A835" s="29" t="s">
        <v>692</v>
      </c>
      <c r="B835" s="30" t="s">
        <v>705</v>
      </c>
      <c r="C835" s="79" t="s">
        <v>159</v>
      </c>
      <c r="D835" s="79" t="s">
        <v>526</v>
      </c>
      <c r="E835" s="77" t="s">
        <v>538</v>
      </c>
      <c r="F835" s="80">
        <v>0</v>
      </c>
      <c r="G835" s="81">
        <f t="shared" si="10"/>
        <v>5139462</v>
      </c>
      <c r="H835" s="80">
        <v>5139462</v>
      </c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spans="1:22" ht="16.5" customHeight="1">
      <c r="A836" s="3" t="s">
        <v>692</v>
      </c>
      <c r="B836" s="3" t="s">
        <v>707</v>
      </c>
      <c r="C836" s="2"/>
      <c r="D836" s="2"/>
      <c r="E836" s="5" t="s">
        <v>708</v>
      </c>
      <c r="F836" s="39">
        <f>F839+F841+F848+F856+F877+F862+F867+F872+F879+F881+F885+F883+F887+F837+F843</f>
        <v>14076555</v>
      </c>
      <c r="G836" s="39">
        <f t="shared" si="10"/>
        <v>3526543</v>
      </c>
      <c r="H836" s="39">
        <f>H839+H841+H848+H856+H877+H862+H867+H872+H879+H881+H885+H883+H887+H837+H843</f>
        <v>17603098</v>
      </c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spans="1:22" ht="16.5" customHeight="1" hidden="1">
      <c r="A837" s="3" t="s">
        <v>692</v>
      </c>
      <c r="B837" s="3" t="s">
        <v>707</v>
      </c>
      <c r="C837" s="3" t="s">
        <v>618</v>
      </c>
      <c r="D837" s="2"/>
      <c r="E837" s="5" t="s">
        <v>589</v>
      </c>
      <c r="F837" s="39">
        <f>F838</f>
        <v>0</v>
      </c>
      <c r="G837" s="39">
        <f t="shared" si="10"/>
        <v>0</v>
      </c>
      <c r="H837" s="39">
        <f>H838</f>
        <v>0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spans="1:22" ht="16.5" customHeight="1" hidden="1">
      <c r="A838" s="3" t="s">
        <v>692</v>
      </c>
      <c r="B838" s="3" t="s">
        <v>707</v>
      </c>
      <c r="C838" s="3" t="s">
        <v>618</v>
      </c>
      <c r="D838" s="3" t="s">
        <v>580</v>
      </c>
      <c r="E838" s="5" t="s">
        <v>506</v>
      </c>
      <c r="F838" s="40">
        <v>0</v>
      </c>
      <c r="G838" s="39">
        <f t="shared" si="10"/>
        <v>0</v>
      </c>
      <c r="H838" s="40">
        <v>0</v>
      </c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spans="1:22" ht="16.5" customHeight="1" hidden="1">
      <c r="A839" s="3" t="s">
        <v>692</v>
      </c>
      <c r="B839" s="3" t="s">
        <v>707</v>
      </c>
      <c r="C839" s="3" t="s">
        <v>618</v>
      </c>
      <c r="D839" s="2"/>
      <c r="E839" s="5" t="s">
        <v>589</v>
      </c>
      <c r="F839" s="39">
        <f>F840</f>
        <v>0</v>
      </c>
      <c r="G839" s="39">
        <f t="shared" si="10"/>
        <v>0</v>
      </c>
      <c r="H839" s="39">
        <f>H840</f>
        <v>0</v>
      </c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spans="1:22" ht="16.5" customHeight="1" hidden="1">
      <c r="A840" s="3" t="s">
        <v>692</v>
      </c>
      <c r="B840" s="3" t="s">
        <v>707</v>
      </c>
      <c r="C840" s="3" t="s">
        <v>618</v>
      </c>
      <c r="D840" s="3" t="s">
        <v>568</v>
      </c>
      <c r="E840" s="5" t="s">
        <v>569</v>
      </c>
      <c r="F840" s="40">
        <v>0</v>
      </c>
      <c r="G840" s="39">
        <f t="shared" si="10"/>
        <v>0</v>
      </c>
      <c r="H840" s="40">
        <v>0</v>
      </c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spans="1:22" ht="16.5" customHeight="1">
      <c r="A841" s="3" t="s">
        <v>692</v>
      </c>
      <c r="B841" s="3" t="s">
        <v>707</v>
      </c>
      <c r="C841" s="3" t="s">
        <v>618</v>
      </c>
      <c r="D841" s="2"/>
      <c r="E841" s="5" t="s">
        <v>589</v>
      </c>
      <c r="F841" s="41">
        <f>F842</f>
        <v>1136800</v>
      </c>
      <c r="G841" s="39">
        <f t="shared" si="10"/>
        <v>167700</v>
      </c>
      <c r="H841" s="41">
        <f>H842</f>
        <v>1304500</v>
      </c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spans="1:22" ht="16.5" customHeight="1">
      <c r="A842" s="3" t="s">
        <v>692</v>
      </c>
      <c r="B842" s="3" t="s">
        <v>707</v>
      </c>
      <c r="C842" s="3" t="s">
        <v>618</v>
      </c>
      <c r="D842" s="3" t="s">
        <v>521</v>
      </c>
      <c r="E842" s="5" t="s">
        <v>532</v>
      </c>
      <c r="F842" s="40">
        <f>873100+263700</f>
        <v>1136800</v>
      </c>
      <c r="G842" s="39">
        <f t="shared" si="10"/>
        <v>167700</v>
      </c>
      <c r="H842" s="40">
        <f>1001900+302600</f>
        <v>1304500</v>
      </c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</row>
    <row r="843" spans="1:22" ht="34.5" customHeight="1">
      <c r="A843" s="3" t="s">
        <v>692</v>
      </c>
      <c r="B843" s="3" t="s">
        <v>707</v>
      </c>
      <c r="C843" s="3" t="s">
        <v>286</v>
      </c>
      <c r="D843" s="3"/>
      <c r="E843" s="5" t="s">
        <v>287</v>
      </c>
      <c r="F843" s="40">
        <f>F844+F845+F846+F847</f>
        <v>731200</v>
      </c>
      <c r="G843" s="39">
        <f t="shared" si="10"/>
        <v>80800</v>
      </c>
      <c r="H843" s="40">
        <f>H844+H845+H846+H847</f>
        <v>812000</v>
      </c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</row>
    <row r="844" spans="1:22" ht="16.5" customHeight="1">
      <c r="A844" s="3" t="s">
        <v>692</v>
      </c>
      <c r="B844" s="3" t="s">
        <v>707</v>
      </c>
      <c r="C844" s="3" t="s">
        <v>286</v>
      </c>
      <c r="D844" s="42" t="s">
        <v>521</v>
      </c>
      <c r="E844" s="11" t="s">
        <v>532</v>
      </c>
      <c r="F844" s="40">
        <v>481700</v>
      </c>
      <c r="G844" s="39">
        <f t="shared" si="10"/>
        <v>26080</v>
      </c>
      <c r="H844" s="40">
        <f>390000+117780</f>
        <v>507780</v>
      </c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</row>
    <row r="845" spans="1:22" ht="16.5" customHeight="1">
      <c r="A845" s="3" t="s">
        <v>692</v>
      </c>
      <c r="B845" s="3" t="s">
        <v>707</v>
      </c>
      <c r="C845" s="3" t="s">
        <v>286</v>
      </c>
      <c r="D845" s="42" t="s">
        <v>522</v>
      </c>
      <c r="E845" s="11" t="s">
        <v>533</v>
      </c>
      <c r="F845" s="40">
        <v>9600</v>
      </c>
      <c r="G845" s="39">
        <f t="shared" si="10"/>
        <v>6400</v>
      </c>
      <c r="H845" s="40">
        <v>16000</v>
      </c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</row>
    <row r="846" spans="1:22" ht="22.5" customHeight="1">
      <c r="A846" s="3" t="s">
        <v>692</v>
      </c>
      <c r="B846" s="3" t="s">
        <v>707</v>
      </c>
      <c r="C846" s="3" t="s">
        <v>286</v>
      </c>
      <c r="D846" s="42" t="s">
        <v>524</v>
      </c>
      <c r="E846" s="11" t="s">
        <v>534</v>
      </c>
      <c r="F846" s="40">
        <v>52200</v>
      </c>
      <c r="G846" s="39">
        <f t="shared" si="10"/>
        <v>-12200</v>
      </c>
      <c r="H846" s="40">
        <v>40000</v>
      </c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</row>
    <row r="847" spans="1:22" ht="16.5" customHeight="1">
      <c r="A847" s="3" t="s">
        <v>692</v>
      </c>
      <c r="B847" s="3" t="s">
        <v>707</v>
      </c>
      <c r="C847" s="3" t="s">
        <v>286</v>
      </c>
      <c r="D847" s="42" t="s">
        <v>520</v>
      </c>
      <c r="E847" s="11" t="s">
        <v>535</v>
      </c>
      <c r="F847" s="40">
        <f>22000+14000+11000+140700</f>
        <v>187700</v>
      </c>
      <c r="G847" s="39">
        <f t="shared" si="10"/>
        <v>60520</v>
      </c>
      <c r="H847" s="40">
        <f>28220+20000+30000+170000</f>
        <v>248220</v>
      </c>
      <c r="L847"/>
      <c r="M847"/>
      <c r="N847"/>
      <c r="O847"/>
      <c r="P847"/>
      <c r="Q847"/>
      <c r="R847"/>
      <c r="S847"/>
      <c r="T847"/>
      <c r="U847"/>
      <c r="V847"/>
    </row>
    <row r="848" spans="1:22" ht="22.5" customHeight="1">
      <c r="A848" s="3" t="s">
        <v>692</v>
      </c>
      <c r="B848" s="3" t="s">
        <v>707</v>
      </c>
      <c r="C848" s="3" t="s">
        <v>672</v>
      </c>
      <c r="D848" s="2"/>
      <c r="E848" s="5" t="s">
        <v>248</v>
      </c>
      <c r="F848" s="41">
        <f>F849+F850+F851+F853+F854+F855+F852</f>
        <v>4792200</v>
      </c>
      <c r="G848" s="39">
        <f t="shared" si="10"/>
        <v>-122564</v>
      </c>
      <c r="H848" s="41">
        <f>H849+H850+H851+H853+H854+H855+H852</f>
        <v>4669636</v>
      </c>
      <c r="L848"/>
      <c r="M848"/>
      <c r="N848"/>
      <c r="O848"/>
      <c r="P848"/>
      <c r="Q848"/>
      <c r="R848"/>
      <c r="S848"/>
      <c r="T848"/>
      <c r="U848"/>
      <c r="V848"/>
    </row>
    <row r="849" spans="1:22" ht="16.5" customHeight="1" hidden="1">
      <c r="A849" s="3" t="s">
        <v>692</v>
      </c>
      <c r="B849" s="3" t="s">
        <v>707</v>
      </c>
      <c r="C849" s="3" t="s">
        <v>672</v>
      </c>
      <c r="D849" s="3" t="s">
        <v>586</v>
      </c>
      <c r="E849" s="5" t="s">
        <v>587</v>
      </c>
      <c r="F849" s="40">
        <v>0</v>
      </c>
      <c r="G849" s="39">
        <f t="shared" si="10"/>
        <v>0</v>
      </c>
      <c r="H849" s="40">
        <v>0</v>
      </c>
      <c r="L849"/>
      <c r="M849"/>
      <c r="N849"/>
      <c r="O849"/>
      <c r="P849"/>
      <c r="Q849"/>
      <c r="R849"/>
      <c r="S849"/>
      <c r="T849"/>
      <c r="U849"/>
      <c r="V849"/>
    </row>
    <row r="850" spans="1:22" ht="16.5" customHeight="1">
      <c r="A850" s="3" t="s">
        <v>692</v>
      </c>
      <c r="B850" s="3" t="s">
        <v>707</v>
      </c>
      <c r="C850" s="3" t="s">
        <v>672</v>
      </c>
      <c r="D850" s="3" t="s">
        <v>521</v>
      </c>
      <c r="E850" s="5" t="s">
        <v>532</v>
      </c>
      <c r="F850" s="40">
        <f>3104200+938000</f>
        <v>4042200</v>
      </c>
      <c r="G850" s="39">
        <f t="shared" si="10"/>
        <v>208600</v>
      </c>
      <c r="H850" s="40">
        <f>3264800+986000</f>
        <v>4250800</v>
      </c>
      <c r="L850"/>
      <c r="M850"/>
      <c r="N850"/>
      <c r="O850"/>
      <c r="P850"/>
      <c r="Q850"/>
      <c r="R850"/>
      <c r="S850"/>
      <c r="T850"/>
      <c r="U850"/>
      <c r="V850"/>
    </row>
    <row r="851" spans="1:22" ht="16.5" customHeight="1">
      <c r="A851" s="3" t="s">
        <v>692</v>
      </c>
      <c r="B851" s="3" t="s">
        <v>707</v>
      </c>
      <c r="C851" s="3" t="s">
        <v>672</v>
      </c>
      <c r="D851" s="3" t="s">
        <v>522</v>
      </c>
      <c r="E851" s="5" t="s">
        <v>533</v>
      </c>
      <c r="F851" s="40">
        <v>0</v>
      </c>
      <c r="G851" s="39">
        <f t="shared" si="10"/>
        <v>6000</v>
      </c>
      <c r="H851" s="40">
        <v>6000</v>
      </c>
      <c r="L851"/>
      <c r="M851"/>
      <c r="N851"/>
      <c r="O851"/>
      <c r="P851"/>
      <c r="Q851"/>
      <c r="R851"/>
      <c r="S851"/>
      <c r="T851"/>
      <c r="U851"/>
      <c r="V851"/>
    </row>
    <row r="852" spans="1:22" ht="24.75" customHeight="1">
      <c r="A852" s="3" t="s">
        <v>692</v>
      </c>
      <c r="B852" s="3" t="s">
        <v>707</v>
      </c>
      <c r="C852" s="3" t="s">
        <v>672</v>
      </c>
      <c r="D852" s="42" t="s">
        <v>524</v>
      </c>
      <c r="E852" s="11" t="s">
        <v>534</v>
      </c>
      <c r="F852" s="40">
        <v>0</v>
      </c>
      <c r="G852" s="39">
        <f t="shared" si="10"/>
        <v>17000</v>
      </c>
      <c r="H852" s="40">
        <v>17000</v>
      </c>
      <c r="L852"/>
      <c r="M852"/>
      <c r="N852"/>
      <c r="O852"/>
      <c r="P852"/>
      <c r="Q852"/>
      <c r="R852"/>
      <c r="S852"/>
      <c r="T852"/>
      <c r="U852"/>
      <c r="V852"/>
    </row>
    <row r="853" spans="1:22" ht="16.5" customHeight="1">
      <c r="A853" s="3" t="s">
        <v>692</v>
      </c>
      <c r="B853" s="3" t="s">
        <v>707</v>
      </c>
      <c r="C853" s="3" t="s">
        <v>672</v>
      </c>
      <c r="D853" s="3" t="s">
        <v>520</v>
      </c>
      <c r="E853" s="5" t="s">
        <v>535</v>
      </c>
      <c r="F853" s="40">
        <v>0</v>
      </c>
      <c r="G853" s="39">
        <f t="shared" si="10"/>
        <v>210500</v>
      </c>
      <c r="H853" s="40">
        <f>55000+9500+100000+46000</f>
        <v>210500</v>
      </c>
      <c r="L853"/>
      <c r="M853"/>
      <c r="N853"/>
      <c r="O853"/>
      <c r="P853"/>
      <c r="Q853"/>
      <c r="R853"/>
      <c r="S853"/>
      <c r="T853"/>
      <c r="U853"/>
      <c r="V853"/>
    </row>
    <row r="854" spans="1:22" ht="16.5" customHeight="1">
      <c r="A854" s="3" t="s">
        <v>692</v>
      </c>
      <c r="B854" s="3" t="s">
        <v>707</v>
      </c>
      <c r="C854" s="3" t="s">
        <v>672</v>
      </c>
      <c r="D854" s="3" t="s">
        <v>367</v>
      </c>
      <c r="E854" s="5" t="s">
        <v>443</v>
      </c>
      <c r="F854" s="40">
        <v>494000</v>
      </c>
      <c r="G854" s="39">
        <f t="shared" si="10"/>
        <v>-413654</v>
      </c>
      <c r="H854" s="40">
        <v>80346</v>
      </c>
      <c r="L854"/>
      <c r="M854"/>
      <c r="N854"/>
      <c r="O854"/>
      <c r="P854"/>
      <c r="Q854"/>
      <c r="R854"/>
      <c r="S854"/>
      <c r="T854"/>
      <c r="U854"/>
      <c r="V854"/>
    </row>
    <row r="855" spans="1:22" ht="16.5" customHeight="1">
      <c r="A855" s="3" t="s">
        <v>692</v>
      </c>
      <c r="B855" s="3" t="s">
        <v>707</v>
      </c>
      <c r="C855" s="3" t="s">
        <v>672</v>
      </c>
      <c r="D855" s="3" t="s">
        <v>273</v>
      </c>
      <c r="E855" s="5" t="s">
        <v>274</v>
      </c>
      <c r="F855" s="40">
        <f>750000-494000</f>
        <v>256000</v>
      </c>
      <c r="G855" s="39">
        <f t="shared" si="10"/>
        <v>-151010</v>
      </c>
      <c r="H855" s="40">
        <v>104990</v>
      </c>
      <c r="L855"/>
      <c r="M855"/>
      <c r="N855"/>
      <c r="O855"/>
      <c r="P855"/>
      <c r="Q855"/>
      <c r="R855"/>
      <c r="S855"/>
      <c r="T855"/>
      <c r="U855"/>
      <c r="V855"/>
    </row>
    <row r="856" spans="1:22" ht="34.5" customHeight="1" hidden="1">
      <c r="A856" s="3" t="s">
        <v>692</v>
      </c>
      <c r="B856" s="3" t="s">
        <v>707</v>
      </c>
      <c r="C856" s="3" t="s">
        <v>709</v>
      </c>
      <c r="D856" s="2"/>
      <c r="E856" s="5" t="s">
        <v>269</v>
      </c>
      <c r="F856" s="41">
        <f>F857+F858+F859+F860+F861</f>
        <v>0</v>
      </c>
      <c r="G856" s="39">
        <f t="shared" si="10"/>
        <v>0</v>
      </c>
      <c r="H856" s="41">
        <f>H857+H858+H859+H860+H861</f>
        <v>0</v>
      </c>
      <c r="L856"/>
      <c r="M856"/>
      <c r="N856"/>
      <c r="O856"/>
      <c r="P856"/>
      <c r="Q856"/>
      <c r="R856"/>
      <c r="S856"/>
      <c r="T856"/>
      <c r="U856"/>
      <c r="V856"/>
    </row>
    <row r="857" spans="1:22" ht="16.5" customHeight="1" hidden="1">
      <c r="A857" s="3" t="s">
        <v>692</v>
      </c>
      <c r="B857" s="3" t="s">
        <v>707</v>
      </c>
      <c r="C857" s="3" t="s">
        <v>709</v>
      </c>
      <c r="D857" s="3" t="s">
        <v>586</v>
      </c>
      <c r="E857" s="5" t="s">
        <v>587</v>
      </c>
      <c r="F857" s="40">
        <v>0</v>
      </c>
      <c r="G857" s="39">
        <f t="shared" si="10"/>
        <v>0</v>
      </c>
      <c r="H857" s="40">
        <v>0</v>
      </c>
      <c r="I857" s="9"/>
      <c r="J857" s="9"/>
      <c r="K857" s="9"/>
      <c r="L857"/>
      <c r="M857"/>
      <c r="N857"/>
      <c r="O857"/>
      <c r="P857"/>
      <c r="Q857"/>
      <c r="R857"/>
      <c r="S857"/>
      <c r="T857"/>
      <c r="U857"/>
      <c r="V857"/>
    </row>
    <row r="858" spans="1:22" ht="16.5" customHeight="1" hidden="1">
      <c r="A858" s="3" t="s">
        <v>692</v>
      </c>
      <c r="B858" s="3" t="s">
        <v>707</v>
      </c>
      <c r="C858" s="3" t="s">
        <v>709</v>
      </c>
      <c r="D858" s="3" t="s">
        <v>521</v>
      </c>
      <c r="E858" s="5" t="s">
        <v>532</v>
      </c>
      <c r="F858" s="40">
        <v>0</v>
      </c>
      <c r="G858" s="39">
        <f t="shared" si="10"/>
        <v>0</v>
      </c>
      <c r="H858" s="40">
        <v>0</v>
      </c>
      <c r="I858" s="9"/>
      <c r="J858" s="9"/>
      <c r="K858" s="9"/>
      <c r="L858"/>
      <c r="M858"/>
      <c r="N858"/>
      <c r="O858"/>
      <c r="P858"/>
      <c r="Q858"/>
      <c r="R858"/>
      <c r="S858"/>
      <c r="T858"/>
      <c r="U858"/>
      <c r="V858"/>
    </row>
    <row r="859" spans="1:22" ht="16.5" customHeight="1" hidden="1">
      <c r="A859" s="3" t="s">
        <v>692</v>
      </c>
      <c r="B859" s="3" t="s">
        <v>707</v>
      </c>
      <c r="C859" s="3" t="s">
        <v>709</v>
      </c>
      <c r="D859" s="3" t="s">
        <v>522</v>
      </c>
      <c r="E859" s="5" t="s">
        <v>533</v>
      </c>
      <c r="F859" s="40">
        <v>0</v>
      </c>
      <c r="G859" s="39">
        <f t="shared" si="10"/>
        <v>0</v>
      </c>
      <c r="H859" s="40">
        <v>0</v>
      </c>
      <c r="I859" s="9"/>
      <c r="J859" s="9"/>
      <c r="K859" s="9"/>
      <c r="L859"/>
      <c r="M859"/>
      <c r="N859"/>
      <c r="O859"/>
      <c r="P859"/>
      <c r="Q859"/>
      <c r="R859"/>
      <c r="S859"/>
      <c r="T859"/>
      <c r="U859"/>
      <c r="V859"/>
    </row>
    <row r="860" spans="1:22" ht="24" customHeight="1" hidden="1">
      <c r="A860" s="3" t="s">
        <v>692</v>
      </c>
      <c r="B860" s="3" t="s">
        <v>707</v>
      </c>
      <c r="C860" s="3" t="s">
        <v>709</v>
      </c>
      <c r="D860" s="3" t="s">
        <v>524</v>
      </c>
      <c r="E860" s="5" t="s">
        <v>534</v>
      </c>
      <c r="F860" s="40">
        <v>0</v>
      </c>
      <c r="G860" s="39">
        <f t="shared" si="10"/>
        <v>0</v>
      </c>
      <c r="H860" s="40">
        <v>0</v>
      </c>
      <c r="I860" s="9"/>
      <c r="J860" s="9"/>
      <c r="K860" s="9"/>
      <c r="L860"/>
      <c r="M860"/>
      <c r="N860"/>
      <c r="O860"/>
      <c r="P860"/>
      <c r="Q860"/>
      <c r="R860"/>
      <c r="S860"/>
      <c r="T860"/>
      <c r="U860"/>
      <c r="V860"/>
    </row>
    <row r="861" spans="1:22" ht="16.5" customHeight="1" hidden="1">
      <c r="A861" s="3" t="s">
        <v>692</v>
      </c>
      <c r="B861" s="3" t="s">
        <v>707</v>
      </c>
      <c r="C861" s="3" t="s">
        <v>709</v>
      </c>
      <c r="D861" s="3" t="s">
        <v>520</v>
      </c>
      <c r="E861" s="5" t="s">
        <v>535</v>
      </c>
      <c r="F861" s="40">
        <v>0</v>
      </c>
      <c r="G861" s="39">
        <f t="shared" si="10"/>
        <v>0</v>
      </c>
      <c r="H861" s="40">
        <v>0</v>
      </c>
      <c r="I861" s="9"/>
      <c r="J861" s="9"/>
      <c r="K861" s="9"/>
      <c r="L861"/>
      <c r="M861"/>
      <c r="N861"/>
      <c r="O861"/>
      <c r="P861"/>
      <c r="Q861"/>
      <c r="R861"/>
      <c r="S861"/>
      <c r="T861"/>
      <c r="U861"/>
      <c r="V861"/>
    </row>
    <row r="862" spans="1:22" ht="27.75" customHeight="1">
      <c r="A862" s="29" t="s">
        <v>692</v>
      </c>
      <c r="B862" s="30" t="s">
        <v>707</v>
      </c>
      <c r="C862" s="30" t="s">
        <v>152</v>
      </c>
      <c r="D862" s="2"/>
      <c r="E862" s="5" t="s">
        <v>270</v>
      </c>
      <c r="F862" s="40">
        <f>F863+F864+F865+F866</f>
        <v>4224955</v>
      </c>
      <c r="G862" s="39">
        <f t="shared" si="10"/>
        <v>2806607</v>
      </c>
      <c r="H862" s="40">
        <f>H863+H864+H865+H866</f>
        <v>7031562</v>
      </c>
      <c r="I862" s="9"/>
      <c r="J862" s="9"/>
      <c r="K862" s="9"/>
      <c r="L862"/>
      <c r="M862"/>
      <c r="N862"/>
      <c r="O862"/>
      <c r="P862"/>
      <c r="Q862"/>
      <c r="R862"/>
      <c r="S862"/>
      <c r="T862"/>
      <c r="U862"/>
      <c r="V862"/>
    </row>
    <row r="863" spans="1:22" ht="16.5" customHeight="1" hidden="1">
      <c r="A863" s="29" t="s">
        <v>692</v>
      </c>
      <c r="B863" s="30" t="s">
        <v>707</v>
      </c>
      <c r="C863" s="30" t="s">
        <v>152</v>
      </c>
      <c r="D863" s="3" t="s">
        <v>586</v>
      </c>
      <c r="E863" s="31" t="s">
        <v>587</v>
      </c>
      <c r="F863" s="40">
        <v>0</v>
      </c>
      <c r="G863" s="39">
        <f t="shared" si="10"/>
        <v>0</v>
      </c>
      <c r="H863" s="40">
        <v>0</v>
      </c>
      <c r="I863" s="9"/>
      <c r="J863" s="9"/>
      <c r="K863" s="9"/>
      <c r="L863"/>
      <c r="M863"/>
      <c r="N863"/>
      <c r="O863"/>
      <c r="P863"/>
      <c r="Q863"/>
      <c r="R863"/>
      <c r="S863"/>
      <c r="T863"/>
      <c r="U863"/>
      <c r="V863"/>
    </row>
    <row r="864" spans="1:22" ht="16.5" customHeight="1">
      <c r="A864" s="29" t="s">
        <v>692</v>
      </c>
      <c r="B864" s="30" t="s">
        <v>707</v>
      </c>
      <c r="C864" s="30" t="s">
        <v>152</v>
      </c>
      <c r="D864" s="3" t="s">
        <v>521</v>
      </c>
      <c r="E864" s="5" t="s">
        <v>532</v>
      </c>
      <c r="F864" s="40">
        <f>2400000+724800</f>
        <v>3124800</v>
      </c>
      <c r="G864" s="39">
        <f t="shared" si="10"/>
        <v>170400</v>
      </c>
      <c r="H864" s="40">
        <f>2530800+764400</f>
        <v>3295200</v>
      </c>
      <c r="I864" s="9"/>
      <c r="J864" s="9"/>
      <c r="K864" s="9"/>
      <c r="L864"/>
      <c r="M864"/>
      <c r="N864"/>
      <c r="O864"/>
      <c r="P864"/>
      <c r="Q864"/>
      <c r="R864"/>
      <c r="S864"/>
      <c r="T864"/>
      <c r="U864"/>
      <c r="V864"/>
    </row>
    <row r="865" spans="1:22" ht="16.5" customHeight="1">
      <c r="A865" s="29" t="s">
        <v>692</v>
      </c>
      <c r="B865" s="30" t="s">
        <v>707</v>
      </c>
      <c r="C865" s="30" t="s">
        <v>152</v>
      </c>
      <c r="D865" s="3" t="s">
        <v>522</v>
      </c>
      <c r="E865" s="5" t="s">
        <v>533</v>
      </c>
      <c r="F865" s="40">
        <v>0</v>
      </c>
      <c r="G865" s="39">
        <f t="shared" si="10"/>
        <v>33000</v>
      </c>
      <c r="H865" s="40">
        <v>33000</v>
      </c>
      <c r="I865" s="9"/>
      <c r="J865" s="9"/>
      <c r="K865" s="9"/>
      <c r="L865"/>
      <c r="M865"/>
      <c r="N865"/>
      <c r="O865"/>
      <c r="P865"/>
      <c r="Q865"/>
      <c r="R865"/>
      <c r="S865"/>
      <c r="T865"/>
      <c r="U865"/>
      <c r="V865"/>
    </row>
    <row r="866" spans="1:22" ht="16.5" customHeight="1">
      <c r="A866" s="29" t="s">
        <v>692</v>
      </c>
      <c r="B866" s="30" t="s">
        <v>707</v>
      </c>
      <c r="C866" s="30" t="s">
        <v>152</v>
      </c>
      <c r="D866" s="3" t="s">
        <v>520</v>
      </c>
      <c r="E866" s="5" t="s">
        <v>535</v>
      </c>
      <c r="F866" s="40">
        <v>1100155</v>
      </c>
      <c r="G866" s="39">
        <f t="shared" si="10"/>
        <v>2603207</v>
      </c>
      <c r="H866" s="40">
        <f>4500+2800+1056062+380000+210000+2050000</f>
        <v>3703362</v>
      </c>
      <c r="I866" s="9"/>
      <c r="J866" s="9"/>
      <c r="K866" s="9"/>
      <c r="L866"/>
      <c r="M866"/>
      <c r="N866"/>
      <c r="O866"/>
      <c r="P866"/>
      <c r="Q866"/>
      <c r="R866"/>
      <c r="S866"/>
      <c r="T866"/>
      <c r="U866"/>
      <c r="V866"/>
    </row>
    <row r="867" spans="1:22" ht="45" customHeight="1">
      <c r="A867" s="29" t="s">
        <v>692</v>
      </c>
      <c r="B867" s="30" t="s">
        <v>707</v>
      </c>
      <c r="C867" s="30" t="s">
        <v>153</v>
      </c>
      <c r="D867" s="2"/>
      <c r="E867" s="5" t="s">
        <v>277</v>
      </c>
      <c r="F867" s="40">
        <f>F868+F869+F870+F871</f>
        <v>1125300</v>
      </c>
      <c r="G867" s="39">
        <f t="shared" si="10"/>
        <v>137200</v>
      </c>
      <c r="H867" s="40">
        <f>H868+H869+H870+H871</f>
        <v>1262500</v>
      </c>
      <c r="I867" s="9"/>
      <c r="J867" s="9"/>
      <c r="K867" s="9"/>
      <c r="L867"/>
      <c r="M867"/>
      <c r="N867"/>
      <c r="O867"/>
      <c r="P867"/>
      <c r="Q867"/>
      <c r="R867"/>
      <c r="S867"/>
      <c r="T867"/>
      <c r="U867"/>
      <c r="V867"/>
    </row>
    <row r="868" spans="1:22" ht="18" customHeight="1" hidden="1">
      <c r="A868" s="29" t="s">
        <v>692</v>
      </c>
      <c r="B868" s="30" t="s">
        <v>707</v>
      </c>
      <c r="C868" s="30" t="s">
        <v>153</v>
      </c>
      <c r="D868" s="3" t="s">
        <v>586</v>
      </c>
      <c r="E868" s="31" t="s">
        <v>587</v>
      </c>
      <c r="F868" s="40">
        <v>0</v>
      </c>
      <c r="G868" s="39">
        <f t="shared" si="10"/>
        <v>0</v>
      </c>
      <c r="H868" s="40">
        <v>0</v>
      </c>
      <c r="I868" s="9"/>
      <c r="J868" s="9"/>
      <c r="K868" s="9"/>
      <c r="L868"/>
      <c r="M868"/>
      <c r="N868"/>
      <c r="O868"/>
      <c r="P868"/>
      <c r="Q868"/>
      <c r="R868"/>
      <c r="S868"/>
      <c r="T868"/>
      <c r="U868"/>
      <c r="V868"/>
    </row>
    <row r="869" spans="1:22" ht="18" customHeight="1">
      <c r="A869" s="29" t="s">
        <v>692</v>
      </c>
      <c r="B869" s="30" t="s">
        <v>707</v>
      </c>
      <c r="C869" s="30" t="s">
        <v>153</v>
      </c>
      <c r="D869" s="3" t="s">
        <v>521</v>
      </c>
      <c r="E869" s="5" t="s">
        <v>532</v>
      </c>
      <c r="F869" s="40">
        <f>864400+260900</f>
        <v>1125300</v>
      </c>
      <c r="G869" s="39">
        <f t="shared" si="10"/>
        <v>66000</v>
      </c>
      <c r="H869" s="40">
        <f>915000+276300</f>
        <v>1191300</v>
      </c>
      <c r="I869" s="9"/>
      <c r="J869" s="9"/>
      <c r="K869" s="9"/>
      <c r="L869"/>
      <c r="M869"/>
      <c r="N869"/>
      <c r="O869"/>
      <c r="P869"/>
      <c r="Q869"/>
      <c r="R869"/>
      <c r="S869"/>
      <c r="T869"/>
      <c r="U869"/>
      <c r="V869"/>
    </row>
    <row r="870" spans="1:22" ht="18" customHeight="1">
      <c r="A870" s="29" t="s">
        <v>692</v>
      </c>
      <c r="B870" s="30" t="s">
        <v>707</v>
      </c>
      <c r="C870" s="30" t="s">
        <v>153</v>
      </c>
      <c r="D870" s="3" t="s">
        <v>522</v>
      </c>
      <c r="E870" s="5" t="s">
        <v>533</v>
      </c>
      <c r="F870" s="40">
        <v>0</v>
      </c>
      <c r="G870" s="39">
        <f t="shared" si="10"/>
        <v>15500</v>
      </c>
      <c r="H870" s="40">
        <v>15500</v>
      </c>
      <c r="I870" s="9"/>
      <c r="J870" s="9"/>
      <c r="K870" s="9"/>
      <c r="L870"/>
      <c r="M870"/>
      <c r="N870"/>
      <c r="O870"/>
      <c r="P870"/>
      <c r="Q870"/>
      <c r="R870"/>
      <c r="S870"/>
      <c r="T870"/>
      <c r="U870"/>
      <c r="V870"/>
    </row>
    <row r="871" spans="1:22" ht="18" customHeight="1">
      <c r="A871" s="29" t="s">
        <v>692</v>
      </c>
      <c r="B871" s="30" t="s">
        <v>707</v>
      </c>
      <c r="C871" s="30" t="s">
        <v>153</v>
      </c>
      <c r="D871" s="3" t="s">
        <v>520</v>
      </c>
      <c r="E871" s="5" t="s">
        <v>535</v>
      </c>
      <c r="F871" s="40">
        <v>0</v>
      </c>
      <c r="G871" s="39">
        <f t="shared" si="10"/>
        <v>55700</v>
      </c>
      <c r="H871" s="40">
        <f>9200+19000+27500</f>
        <v>55700</v>
      </c>
      <c r="I871" s="9"/>
      <c r="J871" s="9"/>
      <c r="K871" s="9"/>
      <c r="L871"/>
      <c r="M871"/>
      <c r="N871"/>
      <c r="O871"/>
      <c r="P871"/>
      <c r="Q871"/>
      <c r="R871"/>
      <c r="S871"/>
      <c r="T871"/>
      <c r="U871"/>
      <c r="V871"/>
    </row>
    <row r="872" spans="1:22" ht="31.5">
      <c r="A872" s="29" t="s">
        <v>692</v>
      </c>
      <c r="B872" s="30" t="s">
        <v>707</v>
      </c>
      <c r="C872" s="30" t="s">
        <v>154</v>
      </c>
      <c r="D872" s="2"/>
      <c r="E872" s="5" t="s">
        <v>278</v>
      </c>
      <c r="F872" s="40">
        <f>F873+F874+F875+F876</f>
        <v>2066100</v>
      </c>
      <c r="G872" s="39">
        <f t="shared" si="10"/>
        <v>456800</v>
      </c>
      <c r="H872" s="40">
        <f>H873+H874+H875+H876</f>
        <v>2522900</v>
      </c>
      <c r="I872" s="9"/>
      <c r="J872" s="9"/>
      <c r="K872" s="9"/>
      <c r="L872"/>
      <c r="M872"/>
      <c r="N872"/>
      <c r="O872"/>
      <c r="P872"/>
      <c r="Q872"/>
      <c r="R872"/>
      <c r="S872"/>
      <c r="T872"/>
      <c r="U872"/>
      <c r="V872"/>
    </row>
    <row r="873" spans="1:22" ht="16.5" customHeight="1" hidden="1">
      <c r="A873" s="29" t="s">
        <v>692</v>
      </c>
      <c r="B873" s="30" t="s">
        <v>707</v>
      </c>
      <c r="C873" s="30" t="s">
        <v>154</v>
      </c>
      <c r="D873" s="3" t="s">
        <v>586</v>
      </c>
      <c r="E873" s="31" t="s">
        <v>587</v>
      </c>
      <c r="F873" s="40">
        <v>0</v>
      </c>
      <c r="G873" s="39">
        <f t="shared" si="10"/>
        <v>0</v>
      </c>
      <c r="H873" s="40">
        <v>0</v>
      </c>
      <c r="I873" s="9"/>
      <c r="J873" s="9"/>
      <c r="K873" s="9"/>
      <c r="L873"/>
      <c r="M873"/>
      <c r="N873"/>
      <c r="O873"/>
      <c r="P873"/>
      <c r="Q873"/>
      <c r="R873"/>
      <c r="S873"/>
      <c r="T873"/>
      <c r="U873"/>
      <c r="V873"/>
    </row>
    <row r="874" spans="1:22" ht="16.5" customHeight="1">
      <c r="A874" s="29" t="s">
        <v>692</v>
      </c>
      <c r="B874" s="30" t="s">
        <v>707</v>
      </c>
      <c r="C874" s="30" t="s">
        <v>154</v>
      </c>
      <c r="D874" s="3" t="s">
        <v>521</v>
      </c>
      <c r="E874" s="5" t="s">
        <v>532</v>
      </c>
      <c r="F874" s="40">
        <f>1587100+479000</f>
        <v>2066100</v>
      </c>
      <c r="G874" s="39">
        <f t="shared" si="10"/>
        <v>121900</v>
      </c>
      <c r="H874" s="40">
        <f>1680500+507500</f>
        <v>2188000</v>
      </c>
      <c r="I874" s="9"/>
      <c r="J874" s="9"/>
      <c r="K874" s="9"/>
      <c r="L874"/>
      <c r="M874"/>
      <c r="N874"/>
      <c r="O874"/>
      <c r="P874"/>
      <c r="Q874"/>
      <c r="R874"/>
      <c r="S874"/>
      <c r="T874"/>
      <c r="U874"/>
      <c r="V874"/>
    </row>
    <row r="875" spans="1:22" ht="16.5" customHeight="1">
      <c r="A875" s="29" t="s">
        <v>692</v>
      </c>
      <c r="B875" s="30" t="s">
        <v>707</v>
      </c>
      <c r="C875" s="30" t="s">
        <v>154</v>
      </c>
      <c r="D875" s="3" t="s">
        <v>522</v>
      </c>
      <c r="E875" s="5" t="s">
        <v>533</v>
      </c>
      <c r="F875" s="40">
        <v>0</v>
      </c>
      <c r="G875" s="39">
        <f t="shared" si="10"/>
        <v>20400</v>
      </c>
      <c r="H875" s="40">
        <v>20400</v>
      </c>
      <c r="I875" s="9"/>
      <c r="J875" s="9"/>
      <c r="K875" s="9"/>
      <c r="L875"/>
      <c r="M875"/>
      <c r="N875"/>
      <c r="O875"/>
      <c r="P875"/>
      <c r="Q875"/>
      <c r="R875"/>
      <c r="S875"/>
      <c r="T875"/>
      <c r="U875"/>
      <c r="V875"/>
    </row>
    <row r="876" spans="1:22" ht="16.5" customHeight="1">
      <c r="A876" s="29" t="s">
        <v>692</v>
      </c>
      <c r="B876" s="30" t="s">
        <v>707</v>
      </c>
      <c r="C876" s="30" t="s">
        <v>154</v>
      </c>
      <c r="D876" s="3" t="s">
        <v>520</v>
      </c>
      <c r="E876" s="5" t="s">
        <v>535</v>
      </c>
      <c r="F876" s="40">
        <v>0</v>
      </c>
      <c r="G876" s="39">
        <f t="shared" si="10"/>
        <v>314500</v>
      </c>
      <c r="H876" s="40">
        <f>75000+25000+50000+90000+36500+38000</f>
        <v>314500</v>
      </c>
      <c r="I876" s="9"/>
      <c r="J876" s="9"/>
      <c r="K876" s="9"/>
      <c r="L876"/>
      <c r="M876"/>
      <c r="N876"/>
      <c r="O876"/>
      <c r="P876"/>
      <c r="Q876"/>
      <c r="R876"/>
      <c r="S876"/>
      <c r="T876"/>
      <c r="U876"/>
      <c r="V876"/>
    </row>
    <row r="877" spans="1:22" ht="18.75" customHeight="1" hidden="1">
      <c r="A877" s="3" t="s">
        <v>692</v>
      </c>
      <c r="B877" s="3" t="s">
        <v>707</v>
      </c>
      <c r="C877" s="3" t="s">
        <v>691</v>
      </c>
      <c r="D877" s="2"/>
      <c r="E877" s="5" t="s">
        <v>111</v>
      </c>
      <c r="F877" s="41">
        <f>F878</f>
        <v>0</v>
      </c>
      <c r="G877" s="39">
        <f t="shared" si="10"/>
        <v>0</v>
      </c>
      <c r="H877" s="41">
        <f>H878</f>
        <v>0</v>
      </c>
      <c r="L877"/>
      <c r="M877"/>
      <c r="N877"/>
      <c r="O877"/>
      <c r="P877"/>
      <c r="Q877"/>
      <c r="R877"/>
      <c r="S877"/>
      <c r="T877"/>
      <c r="U877"/>
      <c r="V877"/>
    </row>
    <row r="878" spans="1:22" ht="17.25" customHeight="1" hidden="1">
      <c r="A878" s="3" t="s">
        <v>692</v>
      </c>
      <c r="B878" s="3" t="s">
        <v>707</v>
      </c>
      <c r="C878" s="3" t="s">
        <v>691</v>
      </c>
      <c r="D878" s="3" t="s">
        <v>586</v>
      </c>
      <c r="E878" s="5" t="s">
        <v>587</v>
      </c>
      <c r="F878" s="40">
        <v>0</v>
      </c>
      <c r="G878" s="39">
        <f t="shared" si="10"/>
        <v>0</v>
      </c>
      <c r="H878" s="40">
        <v>0</v>
      </c>
      <c r="L878"/>
      <c r="M878"/>
      <c r="N878"/>
      <c r="O878"/>
      <c r="P878"/>
      <c r="Q878"/>
      <c r="R878"/>
      <c r="S878"/>
      <c r="T878"/>
      <c r="U878"/>
      <c r="V878"/>
    </row>
    <row r="879" spans="1:22" ht="22.5" customHeight="1" hidden="1">
      <c r="A879" s="29" t="s">
        <v>692</v>
      </c>
      <c r="B879" s="30" t="s">
        <v>707</v>
      </c>
      <c r="C879" s="30" t="s">
        <v>138</v>
      </c>
      <c r="D879" s="2"/>
      <c r="E879" s="31" t="s">
        <v>140</v>
      </c>
      <c r="F879" s="40">
        <f>F880</f>
        <v>0</v>
      </c>
      <c r="G879" s="39">
        <f t="shared" si="10"/>
        <v>0</v>
      </c>
      <c r="H879" s="40">
        <f>H880</f>
        <v>0</v>
      </c>
      <c r="L879"/>
      <c r="M879"/>
      <c r="N879"/>
      <c r="O879"/>
      <c r="P879"/>
      <c r="Q879"/>
      <c r="R879"/>
      <c r="S879"/>
      <c r="T879"/>
      <c r="U879"/>
      <c r="V879"/>
    </row>
    <row r="880" spans="1:22" ht="16.5" customHeight="1" hidden="1">
      <c r="A880" s="29" t="s">
        <v>692</v>
      </c>
      <c r="B880" s="30" t="s">
        <v>707</v>
      </c>
      <c r="C880" s="30" t="s">
        <v>138</v>
      </c>
      <c r="D880" s="3" t="s">
        <v>586</v>
      </c>
      <c r="E880" s="31" t="s">
        <v>587</v>
      </c>
      <c r="F880" s="40">
        <v>0</v>
      </c>
      <c r="G880" s="39">
        <f t="shared" si="10"/>
        <v>0</v>
      </c>
      <c r="H880" s="40">
        <v>0</v>
      </c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spans="1:22" ht="24" customHeight="1" hidden="1">
      <c r="A881" s="29" t="s">
        <v>692</v>
      </c>
      <c r="B881" s="30" t="s">
        <v>707</v>
      </c>
      <c r="C881" s="30" t="s">
        <v>139</v>
      </c>
      <c r="D881" s="2"/>
      <c r="E881" s="31" t="s">
        <v>125</v>
      </c>
      <c r="F881" s="40">
        <f>F882</f>
        <v>0</v>
      </c>
      <c r="G881" s="39">
        <f t="shared" si="10"/>
        <v>0</v>
      </c>
      <c r="H881" s="40">
        <f>H882</f>
        <v>0</v>
      </c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spans="1:22" ht="16.5" customHeight="1" hidden="1">
      <c r="A882" s="29" t="s">
        <v>692</v>
      </c>
      <c r="B882" s="30" t="s">
        <v>707</v>
      </c>
      <c r="C882" s="30" t="s">
        <v>139</v>
      </c>
      <c r="D882" s="3" t="s">
        <v>586</v>
      </c>
      <c r="E882" s="31" t="s">
        <v>587</v>
      </c>
      <c r="F882" s="40">
        <v>0</v>
      </c>
      <c r="G882" s="39">
        <f t="shared" si="10"/>
        <v>0</v>
      </c>
      <c r="H882" s="40">
        <v>0</v>
      </c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spans="1:22" ht="24.75" customHeight="1" hidden="1">
      <c r="A883" s="29" t="s">
        <v>692</v>
      </c>
      <c r="B883" s="30" t="s">
        <v>707</v>
      </c>
      <c r="C883" s="30" t="s">
        <v>316</v>
      </c>
      <c r="D883" s="3"/>
      <c r="E883" s="31" t="s">
        <v>328</v>
      </c>
      <c r="F883" s="40">
        <f>F884</f>
        <v>0</v>
      </c>
      <c r="G883" s="39">
        <f t="shared" si="10"/>
        <v>0</v>
      </c>
      <c r="H883" s="40">
        <f>H884</f>
        <v>0</v>
      </c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spans="1:22" ht="16.5" customHeight="1" hidden="1">
      <c r="A884" s="29" t="s">
        <v>692</v>
      </c>
      <c r="B884" s="30" t="s">
        <v>707</v>
      </c>
      <c r="C884" s="30" t="s">
        <v>316</v>
      </c>
      <c r="D884" s="3" t="s">
        <v>586</v>
      </c>
      <c r="E884" s="31" t="s">
        <v>587</v>
      </c>
      <c r="F884" s="40"/>
      <c r="G884" s="39">
        <f>H884-F884</f>
        <v>0</v>
      </c>
      <c r="H884" s="40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spans="1:22" ht="25.5" customHeight="1" hidden="1">
      <c r="A885" s="29" t="s">
        <v>692</v>
      </c>
      <c r="B885" s="30" t="s">
        <v>707</v>
      </c>
      <c r="C885" s="30" t="s">
        <v>604</v>
      </c>
      <c r="D885" s="3"/>
      <c r="E885" s="5" t="s">
        <v>230</v>
      </c>
      <c r="F885" s="40">
        <f>F886</f>
        <v>0</v>
      </c>
      <c r="G885" s="39">
        <f t="shared" si="10"/>
        <v>0</v>
      </c>
      <c r="H885" s="40">
        <f>H886</f>
        <v>0</v>
      </c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spans="1:22" ht="16.5" customHeight="1" hidden="1">
      <c r="A886" s="29" t="s">
        <v>692</v>
      </c>
      <c r="B886" s="30" t="s">
        <v>707</v>
      </c>
      <c r="C886" s="30" t="s">
        <v>604</v>
      </c>
      <c r="D886" s="3" t="s">
        <v>596</v>
      </c>
      <c r="E886" s="5" t="s">
        <v>597</v>
      </c>
      <c r="F886" s="40">
        <v>0</v>
      </c>
      <c r="G886" s="39">
        <f t="shared" si="10"/>
        <v>0</v>
      </c>
      <c r="H886" s="40">
        <v>0</v>
      </c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spans="1:22" ht="31.5" hidden="1">
      <c r="A887" s="29" t="s">
        <v>692</v>
      </c>
      <c r="B887" s="30" t="s">
        <v>707</v>
      </c>
      <c r="C887" s="30" t="s">
        <v>353</v>
      </c>
      <c r="D887" s="3"/>
      <c r="E887" s="31" t="s">
        <v>396</v>
      </c>
      <c r="F887" s="40">
        <f>F888</f>
        <v>0</v>
      </c>
      <c r="G887" s="39">
        <f t="shared" si="10"/>
        <v>0</v>
      </c>
      <c r="H887" s="40">
        <f>H888</f>
        <v>0</v>
      </c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spans="1:22" ht="34.5" customHeight="1" hidden="1">
      <c r="A888" s="29" t="s">
        <v>692</v>
      </c>
      <c r="B888" s="30" t="s">
        <v>707</v>
      </c>
      <c r="C888" s="30" t="s">
        <v>353</v>
      </c>
      <c r="D888" s="3" t="s">
        <v>526</v>
      </c>
      <c r="E888" s="5" t="s">
        <v>538</v>
      </c>
      <c r="F888" s="40">
        <v>0</v>
      </c>
      <c r="G888" s="39">
        <f t="shared" si="10"/>
        <v>0</v>
      </c>
      <c r="H888" s="40">
        <v>0</v>
      </c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spans="1:22" ht="15.75" customHeight="1">
      <c r="A889" s="29" t="s">
        <v>692</v>
      </c>
      <c r="B889" s="30" t="s">
        <v>10</v>
      </c>
      <c r="C889" s="30"/>
      <c r="D889" s="3"/>
      <c r="E889" s="5" t="s">
        <v>11</v>
      </c>
      <c r="F889" s="40">
        <f>F890</f>
        <v>12000</v>
      </c>
      <c r="G889" s="39">
        <f t="shared" si="10"/>
        <v>-12000</v>
      </c>
      <c r="H889" s="40">
        <f>H890</f>
        <v>0</v>
      </c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spans="1:22" ht="22.5" customHeight="1">
      <c r="A890" s="29" t="s">
        <v>692</v>
      </c>
      <c r="B890" s="30" t="s">
        <v>10</v>
      </c>
      <c r="C890" s="30" t="s">
        <v>12</v>
      </c>
      <c r="D890" s="3"/>
      <c r="E890" s="5" t="s">
        <v>13</v>
      </c>
      <c r="F890" s="40">
        <f>F891</f>
        <v>12000</v>
      </c>
      <c r="G890" s="39">
        <f t="shared" si="10"/>
        <v>-12000</v>
      </c>
      <c r="H890" s="40">
        <f>H891</f>
        <v>0</v>
      </c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spans="1:22" ht="24" customHeight="1">
      <c r="A891" s="29" t="s">
        <v>692</v>
      </c>
      <c r="B891" s="30" t="s">
        <v>10</v>
      </c>
      <c r="C891" s="30" t="s">
        <v>12</v>
      </c>
      <c r="D891" s="3" t="s">
        <v>527</v>
      </c>
      <c r="E891" s="31" t="s">
        <v>539</v>
      </c>
      <c r="F891" s="40">
        <v>12000</v>
      </c>
      <c r="G891" s="39">
        <f t="shared" si="10"/>
        <v>-12000</v>
      </c>
      <c r="H891" s="40">
        <v>0</v>
      </c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spans="1:22" ht="16.5" customHeight="1" hidden="1">
      <c r="A892" s="29" t="s">
        <v>692</v>
      </c>
      <c r="B892" s="30" t="s">
        <v>644</v>
      </c>
      <c r="C892" s="30"/>
      <c r="D892" s="3"/>
      <c r="E892" s="31" t="s">
        <v>645</v>
      </c>
      <c r="F892" s="40">
        <f>F893</f>
        <v>0</v>
      </c>
      <c r="G892" s="39">
        <f t="shared" si="10"/>
        <v>0</v>
      </c>
      <c r="H892" s="40">
        <f>H893</f>
        <v>0</v>
      </c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spans="1:22" ht="21" hidden="1">
      <c r="A893" s="29" t="s">
        <v>692</v>
      </c>
      <c r="B893" s="30" t="s">
        <v>644</v>
      </c>
      <c r="C893" s="30" t="s">
        <v>218</v>
      </c>
      <c r="D893" s="3"/>
      <c r="E893" s="31" t="s">
        <v>300</v>
      </c>
      <c r="F893" s="40">
        <f>F894</f>
        <v>0</v>
      </c>
      <c r="G893" s="39">
        <f t="shared" si="10"/>
        <v>0</v>
      </c>
      <c r="H893" s="40">
        <f>H894</f>
        <v>0</v>
      </c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spans="1:22" ht="16.5" customHeight="1" hidden="1">
      <c r="A894" s="29" t="s">
        <v>692</v>
      </c>
      <c r="B894" s="30" t="s">
        <v>644</v>
      </c>
      <c r="C894" s="30" t="s">
        <v>218</v>
      </c>
      <c r="D894" s="3" t="s">
        <v>648</v>
      </c>
      <c r="E894" s="31" t="s">
        <v>649</v>
      </c>
      <c r="F894" s="40"/>
      <c r="G894" s="39">
        <f t="shared" si="10"/>
        <v>0</v>
      </c>
      <c r="H894" s="40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spans="1:22" ht="16.5" customHeight="1">
      <c r="A895" s="3" t="s">
        <v>692</v>
      </c>
      <c r="B895" s="3" t="s">
        <v>710</v>
      </c>
      <c r="C895" s="2"/>
      <c r="D895" s="2"/>
      <c r="E895" s="5" t="s">
        <v>711</v>
      </c>
      <c r="F895" s="39">
        <f>F896+F898+F906+F910+F912+F900+F902+F904+F908+F914</f>
        <v>15974600</v>
      </c>
      <c r="G895" s="39">
        <f t="shared" si="10"/>
        <v>4609400</v>
      </c>
      <c r="H895" s="39">
        <f>H896+H898+H906+H910+H912+H900+H902+H904+H908+H914</f>
        <v>20584000</v>
      </c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spans="1:22" ht="54" customHeight="1">
      <c r="A896" s="3" t="s">
        <v>692</v>
      </c>
      <c r="B896" s="3" t="s">
        <v>710</v>
      </c>
      <c r="C896" s="3" t="s">
        <v>814</v>
      </c>
      <c r="D896" s="2"/>
      <c r="E896" s="5" t="s">
        <v>815</v>
      </c>
      <c r="F896" s="39">
        <f>F897</f>
        <v>0</v>
      </c>
      <c r="G896" s="39">
        <f t="shared" si="10"/>
        <v>63000</v>
      </c>
      <c r="H896" s="39">
        <f>H897</f>
        <v>63000</v>
      </c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spans="1:22" ht="23.25" customHeight="1">
      <c r="A897" s="3" t="s">
        <v>692</v>
      </c>
      <c r="B897" s="3" t="s">
        <v>710</v>
      </c>
      <c r="C897" s="3" t="s">
        <v>814</v>
      </c>
      <c r="D897" s="3" t="s">
        <v>530</v>
      </c>
      <c r="E897" s="31" t="s">
        <v>541</v>
      </c>
      <c r="F897" s="40">
        <v>0</v>
      </c>
      <c r="G897" s="39">
        <f t="shared" si="10"/>
        <v>63000</v>
      </c>
      <c r="H897" s="40">
        <v>63000</v>
      </c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spans="1:22" ht="36.75" customHeight="1" hidden="1">
      <c r="A898" s="3" t="s">
        <v>692</v>
      </c>
      <c r="B898" s="3" t="s">
        <v>710</v>
      </c>
      <c r="C898" s="3" t="s">
        <v>714</v>
      </c>
      <c r="D898" s="2"/>
      <c r="E898" s="5" t="s">
        <v>715</v>
      </c>
      <c r="F898" s="41">
        <f>F899</f>
        <v>0</v>
      </c>
      <c r="G898" s="39">
        <f t="shared" si="10"/>
        <v>0</v>
      </c>
      <c r="H898" s="41">
        <f>H899</f>
        <v>0</v>
      </c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spans="1:22" ht="16.5" customHeight="1" hidden="1">
      <c r="A899" s="3" t="s">
        <v>692</v>
      </c>
      <c r="B899" s="3" t="s">
        <v>710</v>
      </c>
      <c r="C899" s="3" t="s">
        <v>714</v>
      </c>
      <c r="D899" s="3" t="s">
        <v>648</v>
      </c>
      <c r="E899" s="5" t="s">
        <v>649</v>
      </c>
      <c r="F899" s="40">
        <v>0</v>
      </c>
      <c r="G899" s="39">
        <f t="shared" si="10"/>
        <v>0</v>
      </c>
      <c r="H899" s="40">
        <v>0</v>
      </c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spans="1:22" ht="45" customHeight="1" hidden="1">
      <c r="A900" s="29" t="s">
        <v>692</v>
      </c>
      <c r="B900" s="30" t="s">
        <v>710</v>
      </c>
      <c r="C900" s="30" t="s">
        <v>155</v>
      </c>
      <c r="D900" s="2"/>
      <c r="E900" s="31" t="s">
        <v>156</v>
      </c>
      <c r="F900" s="40">
        <f>F901</f>
        <v>0</v>
      </c>
      <c r="G900" s="39">
        <f t="shared" si="10"/>
        <v>0</v>
      </c>
      <c r="H900" s="40">
        <f>H901</f>
        <v>0</v>
      </c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spans="1:22" ht="16.5" customHeight="1" hidden="1">
      <c r="A901" s="29" t="s">
        <v>692</v>
      </c>
      <c r="B901" s="30" t="s">
        <v>710</v>
      </c>
      <c r="C901" s="30" t="s">
        <v>155</v>
      </c>
      <c r="D901" s="3" t="s">
        <v>648</v>
      </c>
      <c r="E901" s="31" t="s">
        <v>649</v>
      </c>
      <c r="F901" s="40">
        <v>0</v>
      </c>
      <c r="G901" s="39">
        <f t="shared" si="10"/>
        <v>0</v>
      </c>
      <c r="H901" s="40">
        <v>0</v>
      </c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spans="1:22" ht="43.5" customHeight="1">
      <c r="A902" s="29" t="s">
        <v>692</v>
      </c>
      <c r="B902" s="30" t="s">
        <v>710</v>
      </c>
      <c r="C902" s="30" t="s">
        <v>378</v>
      </c>
      <c r="D902" s="2"/>
      <c r="E902" s="31" t="s">
        <v>156</v>
      </c>
      <c r="F902" s="40">
        <f>F903</f>
        <v>1825000</v>
      </c>
      <c r="G902" s="39">
        <f t="shared" si="10"/>
        <v>-73000</v>
      </c>
      <c r="H902" s="40">
        <f>H903</f>
        <v>1752000</v>
      </c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spans="1:22" ht="25.5" customHeight="1">
      <c r="A903" s="29" t="s">
        <v>692</v>
      </c>
      <c r="B903" s="30" t="s">
        <v>710</v>
      </c>
      <c r="C903" s="30" t="s">
        <v>378</v>
      </c>
      <c r="D903" s="3" t="s">
        <v>371</v>
      </c>
      <c r="E903" s="31" t="s">
        <v>372</v>
      </c>
      <c r="F903" s="40">
        <v>1825000</v>
      </c>
      <c r="G903" s="39">
        <f t="shared" si="10"/>
        <v>-73000</v>
      </c>
      <c r="H903" s="40">
        <v>1752000</v>
      </c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spans="1:22" ht="31.5" customHeight="1">
      <c r="A904" s="29" t="s">
        <v>692</v>
      </c>
      <c r="B904" s="30" t="s">
        <v>710</v>
      </c>
      <c r="C904" s="30" t="s">
        <v>373</v>
      </c>
      <c r="D904" s="3"/>
      <c r="E904" s="31" t="s">
        <v>374</v>
      </c>
      <c r="F904" s="40">
        <f>F905</f>
        <v>0</v>
      </c>
      <c r="G904" s="39">
        <f t="shared" si="10"/>
        <v>400000</v>
      </c>
      <c r="H904" s="40">
        <f>H905</f>
        <v>400000</v>
      </c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spans="1:22" ht="23.25" customHeight="1">
      <c r="A905" s="29" t="s">
        <v>692</v>
      </c>
      <c r="B905" s="30" t="s">
        <v>710</v>
      </c>
      <c r="C905" s="30" t="s">
        <v>373</v>
      </c>
      <c r="D905" s="3" t="s">
        <v>530</v>
      </c>
      <c r="E905" s="31" t="s">
        <v>541</v>
      </c>
      <c r="F905" s="40">
        <v>0</v>
      </c>
      <c r="G905" s="39">
        <f t="shared" si="10"/>
        <v>400000</v>
      </c>
      <c r="H905" s="40">
        <v>400000</v>
      </c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spans="1:22" ht="16.5" customHeight="1" hidden="1">
      <c r="A906" s="3" t="s">
        <v>692</v>
      </c>
      <c r="B906" s="3" t="s">
        <v>710</v>
      </c>
      <c r="C906" s="3" t="s">
        <v>716</v>
      </c>
      <c r="D906" s="2"/>
      <c r="E906" s="5" t="s">
        <v>717</v>
      </c>
      <c r="F906" s="41">
        <f>F907</f>
        <v>0</v>
      </c>
      <c r="G906" s="39">
        <f t="shared" si="10"/>
        <v>0</v>
      </c>
      <c r="H906" s="41">
        <f>H907</f>
        <v>0</v>
      </c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spans="1:22" ht="16.5" customHeight="1" hidden="1">
      <c r="A907" s="3" t="s">
        <v>692</v>
      </c>
      <c r="B907" s="3" t="s">
        <v>710</v>
      </c>
      <c r="C907" s="3" t="s">
        <v>716</v>
      </c>
      <c r="D907" s="3" t="s">
        <v>648</v>
      </c>
      <c r="E907" s="5" t="s">
        <v>649</v>
      </c>
      <c r="F907" s="40">
        <v>0</v>
      </c>
      <c r="G907" s="39">
        <f t="shared" si="10"/>
        <v>0</v>
      </c>
      <c r="H907" s="40">
        <v>0</v>
      </c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</row>
    <row r="908" spans="1:22" ht="36.75" customHeight="1">
      <c r="A908" s="3" t="s">
        <v>692</v>
      </c>
      <c r="B908" s="3" t="s">
        <v>710</v>
      </c>
      <c r="C908" s="3" t="s">
        <v>716</v>
      </c>
      <c r="D908" s="2"/>
      <c r="E908" s="5" t="s">
        <v>380</v>
      </c>
      <c r="F908" s="40">
        <f>F909</f>
        <v>5200000</v>
      </c>
      <c r="G908" s="39">
        <f t="shared" si="10"/>
        <v>-700000</v>
      </c>
      <c r="H908" s="40">
        <f>H909</f>
        <v>4500000</v>
      </c>
      <c r="I908" s="83"/>
      <c r="J908"/>
      <c r="K908"/>
      <c r="L908"/>
      <c r="M908"/>
      <c r="N908"/>
      <c r="O908"/>
      <c r="P908"/>
      <c r="Q908"/>
      <c r="R908"/>
      <c r="S908"/>
      <c r="T908"/>
      <c r="U908"/>
      <c r="V908"/>
    </row>
    <row r="909" spans="1:22" ht="16.5" customHeight="1">
      <c r="A909" s="3" t="s">
        <v>692</v>
      </c>
      <c r="B909" s="3" t="s">
        <v>710</v>
      </c>
      <c r="C909" s="3" t="s">
        <v>716</v>
      </c>
      <c r="D909" s="3" t="s">
        <v>375</v>
      </c>
      <c r="E909" s="5" t="s">
        <v>376</v>
      </c>
      <c r="F909" s="40">
        <v>5200000</v>
      </c>
      <c r="G909" s="39">
        <f t="shared" si="10"/>
        <v>-700000</v>
      </c>
      <c r="H909" s="40">
        <v>4500000</v>
      </c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</row>
    <row r="910" spans="1:22" ht="16.5" customHeight="1" hidden="1">
      <c r="A910" s="3" t="s">
        <v>692</v>
      </c>
      <c r="B910" s="3" t="s">
        <v>710</v>
      </c>
      <c r="C910" s="3" t="s">
        <v>718</v>
      </c>
      <c r="D910" s="2"/>
      <c r="E910" s="5" t="s">
        <v>719</v>
      </c>
      <c r="F910" s="41">
        <f>F911</f>
        <v>0</v>
      </c>
      <c r="G910" s="39">
        <f t="shared" si="10"/>
        <v>0</v>
      </c>
      <c r="H910" s="41">
        <f>H911</f>
        <v>0</v>
      </c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</row>
    <row r="911" spans="1:22" ht="16.5" customHeight="1" hidden="1">
      <c r="A911" s="3" t="s">
        <v>692</v>
      </c>
      <c r="B911" s="3" t="s">
        <v>710</v>
      </c>
      <c r="C911" s="3" t="s">
        <v>718</v>
      </c>
      <c r="D911" s="3" t="s">
        <v>648</v>
      </c>
      <c r="E911" s="5" t="s">
        <v>649</v>
      </c>
      <c r="F911" s="40">
        <v>0</v>
      </c>
      <c r="G911" s="39">
        <f t="shared" si="10"/>
        <v>0</v>
      </c>
      <c r="H911" s="40">
        <v>0</v>
      </c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</row>
    <row r="912" spans="1:22" ht="16.5" customHeight="1" hidden="1">
      <c r="A912" s="3" t="s">
        <v>692</v>
      </c>
      <c r="B912" s="3" t="s">
        <v>710</v>
      </c>
      <c r="C912" s="3" t="s">
        <v>720</v>
      </c>
      <c r="D912" s="2"/>
      <c r="E912" s="5" t="s">
        <v>721</v>
      </c>
      <c r="F912" s="41">
        <f>F913</f>
        <v>0</v>
      </c>
      <c r="G912" s="39">
        <f t="shared" si="10"/>
        <v>0</v>
      </c>
      <c r="H912" s="41">
        <f>H913</f>
        <v>0</v>
      </c>
      <c r="L912"/>
      <c r="M912"/>
      <c r="N912"/>
      <c r="O912"/>
      <c r="P912"/>
      <c r="Q912"/>
      <c r="R912"/>
      <c r="S912"/>
      <c r="T912"/>
      <c r="U912"/>
      <c r="V912"/>
    </row>
    <row r="913" spans="1:22" ht="16.5" customHeight="1" hidden="1">
      <c r="A913" s="3" t="s">
        <v>692</v>
      </c>
      <c r="B913" s="3" t="s">
        <v>710</v>
      </c>
      <c r="C913" s="3" t="s">
        <v>720</v>
      </c>
      <c r="D913" s="3" t="s">
        <v>648</v>
      </c>
      <c r="E913" s="5" t="s">
        <v>649</v>
      </c>
      <c r="F913" s="40">
        <v>0</v>
      </c>
      <c r="G913" s="39">
        <f t="shared" si="10"/>
        <v>0</v>
      </c>
      <c r="H913" s="40">
        <v>0</v>
      </c>
      <c r="I913" s="47"/>
      <c r="J913" s="9"/>
      <c r="K913" s="9"/>
      <c r="L913"/>
      <c r="M913"/>
      <c r="N913"/>
      <c r="O913"/>
      <c r="P913"/>
      <c r="Q913"/>
      <c r="R913"/>
      <c r="S913"/>
      <c r="T913"/>
      <c r="U913"/>
      <c r="V913"/>
    </row>
    <row r="914" spans="1:22" ht="43.5" customHeight="1">
      <c r="A914" s="3" t="s">
        <v>692</v>
      </c>
      <c r="B914" s="3" t="s">
        <v>710</v>
      </c>
      <c r="C914" s="3" t="s">
        <v>377</v>
      </c>
      <c r="D914" s="3"/>
      <c r="E914" s="5" t="s">
        <v>379</v>
      </c>
      <c r="F914" s="40">
        <f>F915</f>
        <v>8949600</v>
      </c>
      <c r="G914" s="39">
        <f t="shared" si="10"/>
        <v>4919400</v>
      </c>
      <c r="H914" s="40">
        <f>H915</f>
        <v>13869000</v>
      </c>
      <c r="I914" s="47"/>
      <c r="J914" s="9"/>
      <c r="K914" s="9"/>
      <c r="L914"/>
      <c r="M914"/>
      <c r="N914"/>
      <c r="O914"/>
      <c r="P914"/>
      <c r="Q914"/>
      <c r="R914"/>
      <c r="S914"/>
      <c r="T914"/>
      <c r="U914"/>
      <c r="V914"/>
    </row>
    <row r="915" spans="1:22" ht="16.5" customHeight="1">
      <c r="A915" s="3" t="s">
        <v>692</v>
      </c>
      <c r="B915" s="3" t="s">
        <v>710</v>
      </c>
      <c r="C915" s="3" t="s">
        <v>377</v>
      </c>
      <c r="D915" s="3" t="s">
        <v>375</v>
      </c>
      <c r="E915" s="5" t="s">
        <v>376</v>
      </c>
      <c r="F915" s="40">
        <f>5000000+3949600</f>
        <v>8949600</v>
      </c>
      <c r="G915" s="39">
        <f t="shared" si="10"/>
        <v>4919400</v>
      </c>
      <c r="H915" s="40">
        <f>7000000+6869000</f>
        <v>13869000</v>
      </c>
      <c r="I915" s="47"/>
      <c r="J915" s="9"/>
      <c r="K915" s="9"/>
      <c r="L915"/>
      <c r="M915"/>
      <c r="N915"/>
      <c r="O915"/>
      <c r="P915"/>
      <c r="Q915"/>
      <c r="R915"/>
      <c r="S915"/>
      <c r="T915"/>
      <c r="U915"/>
      <c r="V915"/>
    </row>
    <row r="916" spans="1:22" ht="34.5" customHeight="1">
      <c r="A916" s="1" t="s">
        <v>722</v>
      </c>
      <c r="B916" s="7"/>
      <c r="C916" s="7"/>
      <c r="D916" s="7"/>
      <c r="E916" s="28" t="s">
        <v>723</v>
      </c>
      <c r="F916" s="38">
        <f>F917+F931+F952+F957+F982+F993+F1011+F1016+F1023+F1026+F943+F985+F988+F1040+F1047+F1031+F938+F948+F996+F999+F1002+F1005+F1008+F1036</f>
        <v>33002000</v>
      </c>
      <c r="G916" s="38">
        <f t="shared" si="10"/>
        <v>8751760</v>
      </c>
      <c r="H916" s="38">
        <f>H917+H931+H952+H957+H982+H993+H1011+H1016+H1023+H1026+H943+H985+H988+H1040+H1047+H1031+H938+H948+H996+H999+H1002+H1005+H1008+H1036</f>
        <v>41753760</v>
      </c>
      <c r="I916" s="48"/>
      <c r="L916"/>
      <c r="M916"/>
      <c r="N916"/>
      <c r="O916"/>
      <c r="P916"/>
      <c r="Q916"/>
      <c r="R916"/>
      <c r="S916"/>
      <c r="T916"/>
      <c r="U916"/>
      <c r="V916"/>
    </row>
    <row r="917" spans="1:22" ht="28.5" customHeight="1">
      <c r="A917" s="3" t="s">
        <v>722</v>
      </c>
      <c r="B917" s="3" t="s">
        <v>724</v>
      </c>
      <c r="C917" s="2"/>
      <c r="D917" s="2"/>
      <c r="E917" s="5" t="s">
        <v>725</v>
      </c>
      <c r="F917" s="39">
        <f>F920+F928+F918+F926</f>
        <v>4342500</v>
      </c>
      <c r="G917" s="39">
        <f t="shared" si="10"/>
        <v>964600</v>
      </c>
      <c r="H917" s="39">
        <f>H920+H928+H918+H926</f>
        <v>5307100</v>
      </c>
      <c r="I917" s="49"/>
      <c r="L917"/>
      <c r="M917"/>
      <c r="N917"/>
      <c r="O917"/>
      <c r="P917"/>
      <c r="Q917"/>
      <c r="R917"/>
      <c r="S917"/>
      <c r="T917"/>
      <c r="U917"/>
      <c r="V917"/>
    </row>
    <row r="918" spans="1:22" ht="21" customHeight="1" hidden="1">
      <c r="A918" s="3" t="s">
        <v>722</v>
      </c>
      <c r="B918" s="3" t="s">
        <v>724</v>
      </c>
      <c r="C918" s="3" t="s">
        <v>618</v>
      </c>
      <c r="D918" s="2"/>
      <c r="E918" s="5" t="s">
        <v>589</v>
      </c>
      <c r="F918" s="39">
        <f>F919</f>
        <v>0</v>
      </c>
      <c r="G918" s="39">
        <f t="shared" si="10"/>
        <v>0</v>
      </c>
      <c r="H918" s="39">
        <f>H919</f>
        <v>0</v>
      </c>
      <c r="I918" s="49"/>
      <c r="L918"/>
      <c r="M918"/>
      <c r="N918"/>
      <c r="O918"/>
      <c r="P918"/>
      <c r="Q918"/>
      <c r="R918"/>
      <c r="S918"/>
      <c r="T918"/>
      <c r="U918"/>
      <c r="V918"/>
    </row>
    <row r="919" spans="1:22" ht="20.25" customHeight="1" hidden="1">
      <c r="A919" s="3" t="s">
        <v>722</v>
      </c>
      <c r="B919" s="3" t="s">
        <v>724</v>
      </c>
      <c r="C919" s="3" t="s">
        <v>618</v>
      </c>
      <c r="D919" s="3" t="s">
        <v>580</v>
      </c>
      <c r="E919" s="5" t="s">
        <v>506</v>
      </c>
      <c r="F919" s="40">
        <v>0</v>
      </c>
      <c r="G919" s="39">
        <f t="shared" si="10"/>
        <v>0</v>
      </c>
      <c r="H919" s="40">
        <v>0</v>
      </c>
      <c r="I919" s="49"/>
      <c r="L919"/>
      <c r="M919"/>
      <c r="N919"/>
      <c r="O919"/>
      <c r="P919"/>
      <c r="Q919"/>
      <c r="R919"/>
      <c r="S919"/>
      <c r="T919"/>
      <c r="U919"/>
      <c r="V919"/>
    </row>
    <row r="920" spans="1:22" ht="16.5" customHeight="1">
      <c r="A920" s="3" t="s">
        <v>722</v>
      </c>
      <c r="B920" s="3" t="s">
        <v>724</v>
      </c>
      <c r="C920" s="3" t="s">
        <v>618</v>
      </c>
      <c r="D920" s="2"/>
      <c r="E920" s="5" t="s">
        <v>589</v>
      </c>
      <c r="F920" s="39">
        <f>F924+F921+F922+F923+F925</f>
        <v>4147300</v>
      </c>
      <c r="G920" s="39">
        <f t="shared" si="10"/>
        <v>952500</v>
      </c>
      <c r="H920" s="39">
        <f>H924+H921+H922+H923+H925</f>
        <v>5099800</v>
      </c>
      <c r="I920" s="49"/>
      <c r="L920"/>
      <c r="M920"/>
      <c r="N920"/>
      <c r="O920"/>
      <c r="P920"/>
      <c r="Q920"/>
      <c r="R920"/>
      <c r="S920"/>
      <c r="T920"/>
      <c r="U920"/>
      <c r="V920"/>
    </row>
    <row r="921" spans="1:22" ht="16.5" customHeight="1">
      <c r="A921" s="3" t="s">
        <v>722</v>
      </c>
      <c r="B921" s="3" t="s">
        <v>724</v>
      </c>
      <c r="C921" s="3" t="s">
        <v>618</v>
      </c>
      <c r="D921" s="2">
        <v>121</v>
      </c>
      <c r="E921" s="11" t="s">
        <v>532</v>
      </c>
      <c r="F921" s="39">
        <v>3640800</v>
      </c>
      <c r="G921" s="39">
        <f t="shared" si="10"/>
        <v>1045400</v>
      </c>
      <c r="H921" s="39">
        <f>3599200+1087000</f>
        <v>4686200</v>
      </c>
      <c r="I921" s="49"/>
      <c r="L921"/>
      <c r="M921"/>
      <c r="N921"/>
      <c r="O921"/>
      <c r="P921"/>
      <c r="Q921"/>
      <c r="R921"/>
      <c r="S921"/>
      <c r="T921"/>
      <c r="U921"/>
      <c r="V921"/>
    </row>
    <row r="922" spans="1:22" ht="16.5" customHeight="1">
      <c r="A922" s="3" t="s">
        <v>722</v>
      </c>
      <c r="B922" s="3" t="s">
        <v>724</v>
      </c>
      <c r="C922" s="3" t="s">
        <v>618</v>
      </c>
      <c r="D922" s="2">
        <v>122</v>
      </c>
      <c r="E922" s="11" t="s">
        <v>533</v>
      </c>
      <c r="F922" s="39">
        <v>26000</v>
      </c>
      <c r="G922" s="39">
        <f t="shared" si="10"/>
        <v>-11300</v>
      </c>
      <c r="H922" s="39">
        <v>14700</v>
      </c>
      <c r="I922" s="49"/>
      <c r="L922"/>
      <c r="M922"/>
      <c r="N922"/>
      <c r="O922"/>
      <c r="P922"/>
      <c r="Q922"/>
      <c r="R922"/>
      <c r="S922"/>
      <c r="T922"/>
      <c r="U922"/>
      <c r="V922"/>
    </row>
    <row r="923" spans="1:22" ht="16.5" customHeight="1">
      <c r="A923" s="3" t="s">
        <v>722</v>
      </c>
      <c r="B923" s="3" t="s">
        <v>724</v>
      </c>
      <c r="C923" s="3" t="s">
        <v>618</v>
      </c>
      <c r="D923" s="2">
        <v>244</v>
      </c>
      <c r="E923" s="11" t="s">
        <v>535</v>
      </c>
      <c r="F923" s="39">
        <v>480500</v>
      </c>
      <c r="G923" s="39">
        <f t="shared" si="10"/>
        <v>-99000</v>
      </c>
      <c r="H923" s="39">
        <f>64000+3000+64500+250000</f>
        <v>381500</v>
      </c>
      <c r="I923" s="49"/>
      <c r="L923"/>
      <c r="M923"/>
      <c r="N923"/>
      <c r="O923"/>
      <c r="P923"/>
      <c r="Q923"/>
      <c r="R923"/>
      <c r="S923"/>
      <c r="T923"/>
      <c r="U923"/>
      <c r="V923"/>
    </row>
    <row r="924" spans="1:22" ht="16.5" customHeight="1">
      <c r="A924" s="3" t="s">
        <v>722</v>
      </c>
      <c r="B924" s="3" t="s">
        <v>724</v>
      </c>
      <c r="C924" s="3" t="s">
        <v>618</v>
      </c>
      <c r="D924" s="3" t="s">
        <v>367</v>
      </c>
      <c r="E924" s="5" t="s">
        <v>443</v>
      </c>
      <c r="F924" s="40">
        <v>0</v>
      </c>
      <c r="G924" s="39">
        <f t="shared" si="10"/>
        <v>11700</v>
      </c>
      <c r="H924" s="40">
        <v>11700</v>
      </c>
      <c r="I924" s="50"/>
      <c r="L924"/>
      <c r="M924"/>
      <c r="N924"/>
      <c r="O924"/>
      <c r="P924"/>
      <c r="Q924"/>
      <c r="R924"/>
      <c r="S924"/>
      <c r="T924"/>
      <c r="U924"/>
      <c r="V924"/>
    </row>
    <row r="925" spans="1:22" ht="16.5" customHeight="1">
      <c r="A925" s="3" t="s">
        <v>722</v>
      </c>
      <c r="B925" s="3" t="s">
        <v>724</v>
      </c>
      <c r="C925" s="3" t="s">
        <v>618</v>
      </c>
      <c r="D925" s="3" t="s">
        <v>273</v>
      </c>
      <c r="E925" s="5" t="s">
        <v>274</v>
      </c>
      <c r="F925" s="40">
        <v>0</v>
      </c>
      <c r="G925" s="39">
        <f t="shared" si="10"/>
        <v>5700</v>
      </c>
      <c r="H925" s="40">
        <v>5700</v>
      </c>
      <c r="I925" s="50"/>
      <c r="L925"/>
      <c r="M925"/>
      <c r="N925"/>
      <c r="O925"/>
      <c r="P925"/>
      <c r="Q925"/>
      <c r="R925"/>
      <c r="S925"/>
      <c r="T925"/>
      <c r="U925"/>
      <c r="V925"/>
    </row>
    <row r="926" spans="1:22" ht="16.5" customHeight="1" hidden="1">
      <c r="A926" s="3" t="s">
        <v>722</v>
      </c>
      <c r="B926" s="3" t="s">
        <v>724</v>
      </c>
      <c r="C926" s="3" t="s">
        <v>104</v>
      </c>
      <c r="D926" s="3"/>
      <c r="E926" s="11" t="s">
        <v>206</v>
      </c>
      <c r="F926" s="40">
        <f>F927</f>
        <v>0</v>
      </c>
      <c r="G926" s="39">
        <f t="shared" si="10"/>
        <v>0</v>
      </c>
      <c r="H926" s="40">
        <f>H927</f>
        <v>0</v>
      </c>
      <c r="I926" s="50"/>
      <c r="L926"/>
      <c r="M926"/>
      <c r="N926"/>
      <c r="O926"/>
      <c r="P926"/>
      <c r="Q926"/>
      <c r="R926"/>
      <c r="S926"/>
      <c r="T926"/>
      <c r="U926"/>
      <c r="V926"/>
    </row>
    <row r="927" spans="1:22" ht="16.5" customHeight="1" hidden="1">
      <c r="A927" s="3" t="s">
        <v>722</v>
      </c>
      <c r="B927" s="3" t="s">
        <v>724</v>
      </c>
      <c r="C927" s="3" t="s">
        <v>104</v>
      </c>
      <c r="D927" s="3" t="s">
        <v>580</v>
      </c>
      <c r="E927" s="11" t="s">
        <v>506</v>
      </c>
      <c r="F927" s="40">
        <v>0</v>
      </c>
      <c r="G927" s="39">
        <f t="shared" si="10"/>
        <v>0</v>
      </c>
      <c r="H927" s="40">
        <v>0</v>
      </c>
      <c r="I927" s="50"/>
      <c r="L927"/>
      <c r="M927"/>
      <c r="N927"/>
      <c r="O927"/>
      <c r="P927"/>
      <c r="Q927"/>
      <c r="R927"/>
      <c r="S927"/>
      <c r="T927"/>
      <c r="U927"/>
      <c r="V927"/>
    </row>
    <row r="928" spans="1:22" ht="16.5" customHeight="1">
      <c r="A928" s="3" t="s">
        <v>722</v>
      </c>
      <c r="B928" s="3" t="s">
        <v>724</v>
      </c>
      <c r="C928" s="3" t="s">
        <v>104</v>
      </c>
      <c r="D928" s="3"/>
      <c r="E928" s="11" t="s">
        <v>206</v>
      </c>
      <c r="F928" s="40">
        <f>F930+F929</f>
        <v>195200</v>
      </c>
      <c r="G928" s="39">
        <f t="shared" si="10"/>
        <v>12100</v>
      </c>
      <c r="H928" s="40">
        <f>H930+H929</f>
        <v>207300</v>
      </c>
      <c r="I928" s="50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spans="1:22" ht="16.5" customHeight="1">
      <c r="A929" s="3" t="s">
        <v>722</v>
      </c>
      <c r="B929" s="3" t="s">
        <v>724</v>
      </c>
      <c r="C929" s="3" t="s">
        <v>104</v>
      </c>
      <c r="D929" s="3" t="s">
        <v>521</v>
      </c>
      <c r="E929" s="11" t="s">
        <v>532</v>
      </c>
      <c r="F929" s="40">
        <v>195200</v>
      </c>
      <c r="G929" s="39">
        <f t="shared" si="10"/>
        <v>12100</v>
      </c>
      <c r="H929" s="40">
        <f>159200+48100</f>
        <v>207300</v>
      </c>
      <c r="I929" s="50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spans="1:22" ht="16.5" customHeight="1" hidden="1">
      <c r="A930" s="3" t="s">
        <v>722</v>
      </c>
      <c r="B930" s="3" t="s">
        <v>724</v>
      </c>
      <c r="C930" s="3" t="s">
        <v>104</v>
      </c>
      <c r="D930" s="3" t="s">
        <v>568</v>
      </c>
      <c r="E930" s="5" t="s">
        <v>569</v>
      </c>
      <c r="F930" s="40">
        <v>0</v>
      </c>
      <c r="G930" s="39">
        <f t="shared" si="10"/>
        <v>0</v>
      </c>
      <c r="H930" s="40">
        <v>0</v>
      </c>
      <c r="I930" s="50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spans="1:22" ht="16.5" customHeight="1">
      <c r="A931" s="3" t="s">
        <v>722</v>
      </c>
      <c r="B931" s="3" t="s">
        <v>429</v>
      </c>
      <c r="C931" s="2"/>
      <c r="D931" s="2"/>
      <c r="E931" s="11" t="s">
        <v>457</v>
      </c>
      <c r="F931" s="39">
        <f>F932+F935</f>
        <v>800000</v>
      </c>
      <c r="G931" s="39">
        <f t="shared" si="10"/>
        <v>-60000</v>
      </c>
      <c r="H931" s="39">
        <f>H932+H935</f>
        <v>740000</v>
      </c>
      <c r="I931" s="49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spans="1:22" ht="24.75" customHeight="1">
      <c r="A932" s="3" t="s">
        <v>722</v>
      </c>
      <c r="B932" s="3" t="s">
        <v>429</v>
      </c>
      <c r="C932" s="3" t="s">
        <v>430</v>
      </c>
      <c r="D932" s="2"/>
      <c r="E932" s="11" t="s">
        <v>455</v>
      </c>
      <c r="F932" s="39">
        <f>F933+F934</f>
        <v>800000</v>
      </c>
      <c r="G932" s="39">
        <f t="shared" si="10"/>
        <v>-800000</v>
      </c>
      <c r="H932" s="39">
        <f>H933+H934</f>
        <v>0</v>
      </c>
      <c r="I932" s="49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spans="1:22" ht="16.5" customHeight="1">
      <c r="A933" s="3" t="s">
        <v>722</v>
      </c>
      <c r="B933" s="3" t="s">
        <v>429</v>
      </c>
      <c r="C933" s="3" t="s">
        <v>430</v>
      </c>
      <c r="D933" s="42" t="s">
        <v>520</v>
      </c>
      <c r="E933" s="11" t="s">
        <v>535</v>
      </c>
      <c r="F933" s="40">
        <v>800000</v>
      </c>
      <c r="G933" s="39">
        <f t="shared" si="10"/>
        <v>-800000</v>
      </c>
      <c r="H933" s="40">
        <v>0</v>
      </c>
      <c r="I933" s="50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spans="1:22" ht="16.5" customHeight="1" hidden="1">
      <c r="A934" s="3" t="s">
        <v>722</v>
      </c>
      <c r="B934" s="3" t="s">
        <v>429</v>
      </c>
      <c r="C934" s="3" t="s">
        <v>430</v>
      </c>
      <c r="D934" s="67"/>
      <c r="E934" s="46"/>
      <c r="F934" s="52"/>
      <c r="G934" s="39">
        <f t="shared" si="10"/>
        <v>0</v>
      </c>
      <c r="H934" s="52"/>
      <c r="I934" s="50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spans="1:22" ht="16.5" customHeight="1">
      <c r="A935" s="3" t="s">
        <v>722</v>
      </c>
      <c r="B935" s="3" t="s">
        <v>429</v>
      </c>
      <c r="C935" s="3" t="s">
        <v>431</v>
      </c>
      <c r="D935" s="3"/>
      <c r="E935" s="11" t="s">
        <v>456</v>
      </c>
      <c r="F935" s="39">
        <f>F936+F937</f>
        <v>0</v>
      </c>
      <c r="G935" s="39">
        <f t="shared" si="10"/>
        <v>740000</v>
      </c>
      <c r="H935" s="39">
        <f>H936+H937</f>
        <v>740000</v>
      </c>
      <c r="I935" s="49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spans="1:22" ht="16.5" customHeight="1">
      <c r="A936" s="3" t="s">
        <v>722</v>
      </c>
      <c r="B936" s="3" t="s">
        <v>429</v>
      </c>
      <c r="C936" s="3" t="s">
        <v>431</v>
      </c>
      <c r="D936" s="42" t="s">
        <v>520</v>
      </c>
      <c r="E936" s="11" t="s">
        <v>535</v>
      </c>
      <c r="F936" s="40">
        <v>0</v>
      </c>
      <c r="G936" s="39">
        <f t="shared" si="10"/>
        <v>740000</v>
      </c>
      <c r="H936" s="40">
        <v>740000</v>
      </c>
      <c r="I936" s="50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spans="1:22" ht="16.5" customHeight="1" hidden="1">
      <c r="A937" s="3" t="s">
        <v>722</v>
      </c>
      <c r="B937" s="3" t="s">
        <v>429</v>
      </c>
      <c r="C937" s="3" t="s">
        <v>431</v>
      </c>
      <c r="D937" s="42" t="s">
        <v>520</v>
      </c>
      <c r="E937" s="11" t="s">
        <v>535</v>
      </c>
      <c r="F937" s="40">
        <v>0</v>
      </c>
      <c r="G937" s="39">
        <f t="shared" si="10"/>
        <v>0</v>
      </c>
      <c r="H937" s="40">
        <v>0</v>
      </c>
      <c r="I937" s="50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spans="1:22" ht="16.5" customHeight="1">
      <c r="A938" s="3" t="s">
        <v>722</v>
      </c>
      <c r="B938" s="30" t="s">
        <v>490</v>
      </c>
      <c r="C938" s="30"/>
      <c r="D938" s="3"/>
      <c r="E938" s="5" t="s">
        <v>601</v>
      </c>
      <c r="F938" s="40">
        <f>F939</f>
        <v>347000</v>
      </c>
      <c r="G938" s="39">
        <f t="shared" si="10"/>
        <v>-30400</v>
      </c>
      <c r="H938" s="40">
        <f>H939</f>
        <v>316600</v>
      </c>
      <c r="I938" s="50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spans="1:22" ht="34.5" customHeight="1">
      <c r="A939" s="3" t="s">
        <v>722</v>
      </c>
      <c r="B939" s="30" t="s">
        <v>490</v>
      </c>
      <c r="C939" s="30" t="s">
        <v>94</v>
      </c>
      <c r="D939" s="3"/>
      <c r="E939" s="5" t="s">
        <v>229</v>
      </c>
      <c r="F939" s="40">
        <f>F940+F941+F942</f>
        <v>347000</v>
      </c>
      <c r="G939" s="39">
        <f t="shared" si="10"/>
        <v>-30400</v>
      </c>
      <c r="H939" s="40">
        <f>H940+H941+H942</f>
        <v>316600</v>
      </c>
      <c r="I939" s="50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spans="1:22" ht="25.5" customHeight="1">
      <c r="A940" s="3" t="s">
        <v>722</v>
      </c>
      <c r="B940" s="30" t="s">
        <v>490</v>
      </c>
      <c r="C940" s="30" t="s">
        <v>94</v>
      </c>
      <c r="D940" s="3" t="s">
        <v>524</v>
      </c>
      <c r="E940" s="68" t="s">
        <v>534</v>
      </c>
      <c r="F940" s="40">
        <v>0</v>
      </c>
      <c r="G940" s="39">
        <f t="shared" si="10"/>
        <v>282000</v>
      </c>
      <c r="H940" s="40">
        <f>192000+90000</f>
        <v>282000</v>
      </c>
      <c r="I940" s="5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spans="1:22" ht="16.5" customHeight="1">
      <c r="A941" s="3" t="s">
        <v>722</v>
      </c>
      <c r="B941" s="30" t="s">
        <v>490</v>
      </c>
      <c r="C941" s="30" t="s">
        <v>94</v>
      </c>
      <c r="D941" s="3" t="s">
        <v>520</v>
      </c>
      <c r="E941" s="44" t="s">
        <v>535</v>
      </c>
      <c r="F941" s="40">
        <v>347000</v>
      </c>
      <c r="G941" s="39">
        <f t="shared" si="10"/>
        <v>-312400</v>
      </c>
      <c r="H941" s="40">
        <v>34600</v>
      </c>
      <c r="I941" s="50"/>
      <c r="J941"/>
      <c r="K941"/>
      <c r="L941"/>
      <c r="M941"/>
      <c r="N941"/>
      <c r="O941"/>
      <c r="P941"/>
      <c r="Q941"/>
      <c r="R941"/>
      <c r="S941"/>
      <c r="T941"/>
      <c r="U941"/>
      <c r="V941"/>
    </row>
    <row r="942" spans="1:22" ht="16.5" customHeight="1" hidden="1">
      <c r="A942" s="3" t="s">
        <v>722</v>
      </c>
      <c r="B942" s="30" t="s">
        <v>490</v>
      </c>
      <c r="C942" s="30" t="s">
        <v>94</v>
      </c>
      <c r="D942" s="3"/>
      <c r="E942" s="45"/>
      <c r="F942" s="40"/>
      <c r="G942" s="39">
        <f t="shared" si="10"/>
        <v>0</v>
      </c>
      <c r="H942" s="40"/>
      <c r="I942" s="50"/>
      <c r="J942"/>
      <c r="K942"/>
      <c r="L942"/>
      <c r="M942"/>
      <c r="N942"/>
      <c r="O942"/>
      <c r="P942"/>
      <c r="Q942"/>
      <c r="R942"/>
      <c r="S942"/>
      <c r="T942"/>
      <c r="U942"/>
      <c r="V942"/>
    </row>
    <row r="943" spans="1:22" ht="16.5" customHeight="1" hidden="1">
      <c r="A943" s="29" t="s">
        <v>722</v>
      </c>
      <c r="B943" s="30" t="s">
        <v>600</v>
      </c>
      <c r="C943" s="33"/>
      <c r="D943" s="2"/>
      <c r="E943" s="31" t="s">
        <v>601</v>
      </c>
      <c r="F943" s="40">
        <f>F946+F944</f>
        <v>0</v>
      </c>
      <c r="G943" s="39">
        <f t="shared" si="10"/>
        <v>0</v>
      </c>
      <c r="H943" s="40">
        <f>H946+H944</f>
        <v>0</v>
      </c>
      <c r="I943" s="50"/>
      <c r="J943"/>
      <c r="K943"/>
      <c r="L943"/>
      <c r="M943"/>
      <c r="N943"/>
      <c r="O943"/>
      <c r="P943"/>
      <c r="Q943"/>
      <c r="R943"/>
      <c r="S943"/>
      <c r="T943"/>
      <c r="U943"/>
      <c r="V943"/>
    </row>
    <row r="944" spans="1:22" ht="36.75" customHeight="1" hidden="1">
      <c r="A944" s="29" t="s">
        <v>722</v>
      </c>
      <c r="B944" s="30" t="s">
        <v>600</v>
      </c>
      <c r="C944" s="30" t="s">
        <v>94</v>
      </c>
      <c r="D944" s="2"/>
      <c r="E944" s="5" t="s">
        <v>229</v>
      </c>
      <c r="F944" s="40">
        <f>F945</f>
        <v>0</v>
      </c>
      <c r="G944" s="39">
        <f>H944-F944</f>
        <v>0</v>
      </c>
      <c r="H944" s="40">
        <f>H945</f>
        <v>0</v>
      </c>
      <c r="I944" s="50"/>
      <c r="J944"/>
      <c r="K944"/>
      <c r="L944"/>
      <c r="M944"/>
      <c r="N944"/>
      <c r="O944"/>
      <c r="P944"/>
      <c r="Q944"/>
      <c r="R944"/>
      <c r="S944"/>
      <c r="T944"/>
      <c r="U944"/>
      <c r="V944"/>
    </row>
    <row r="945" spans="1:22" ht="16.5" customHeight="1" hidden="1">
      <c r="A945" s="29" t="s">
        <v>722</v>
      </c>
      <c r="B945" s="30" t="s">
        <v>600</v>
      </c>
      <c r="C945" s="30" t="s">
        <v>94</v>
      </c>
      <c r="D945" s="3" t="s">
        <v>596</v>
      </c>
      <c r="E945" s="5" t="s">
        <v>597</v>
      </c>
      <c r="F945" s="40">
        <v>0</v>
      </c>
      <c r="G945" s="39">
        <f>H945-F945</f>
        <v>0</v>
      </c>
      <c r="H945" s="40">
        <v>0</v>
      </c>
      <c r="I945" s="50"/>
      <c r="J945"/>
      <c r="K945"/>
      <c r="L945"/>
      <c r="M945"/>
      <c r="N945"/>
      <c r="O945"/>
      <c r="P945"/>
      <c r="Q945"/>
      <c r="R945"/>
      <c r="S945"/>
      <c r="T945"/>
      <c r="U945"/>
      <c r="V945"/>
    </row>
    <row r="946" spans="1:22" ht="37.5" customHeight="1" hidden="1">
      <c r="A946" s="29" t="s">
        <v>722</v>
      </c>
      <c r="B946" s="30" t="s">
        <v>600</v>
      </c>
      <c r="C946" s="30" t="s">
        <v>94</v>
      </c>
      <c r="D946" s="2"/>
      <c r="E946" s="5" t="s">
        <v>229</v>
      </c>
      <c r="F946" s="40">
        <f>F947</f>
        <v>0</v>
      </c>
      <c r="G946" s="39">
        <f aca="true" t="shared" si="11" ref="G946:G1030">H946-F946</f>
        <v>0</v>
      </c>
      <c r="H946" s="40">
        <f>H947</f>
        <v>0</v>
      </c>
      <c r="I946" s="50"/>
      <c r="J946"/>
      <c r="K946"/>
      <c r="L946"/>
      <c r="M946"/>
      <c r="N946"/>
      <c r="O946"/>
      <c r="P946"/>
      <c r="Q946"/>
      <c r="R946"/>
      <c r="S946"/>
      <c r="T946"/>
      <c r="U946"/>
      <c r="V946"/>
    </row>
    <row r="947" spans="1:22" ht="16.5" customHeight="1" hidden="1">
      <c r="A947" s="29" t="s">
        <v>722</v>
      </c>
      <c r="B947" s="30" t="s">
        <v>600</v>
      </c>
      <c r="C947" s="30" t="s">
        <v>94</v>
      </c>
      <c r="D947" s="3" t="s">
        <v>568</v>
      </c>
      <c r="E947" s="31" t="s">
        <v>569</v>
      </c>
      <c r="F947" s="40">
        <v>0</v>
      </c>
      <c r="G947" s="39">
        <f t="shared" si="11"/>
        <v>0</v>
      </c>
      <c r="H947" s="40">
        <v>0</v>
      </c>
      <c r="I947" s="50"/>
      <c r="J947"/>
      <c r="K947"/>
      <c r="L947"/>
      <c r="M947"/>
      <c r="N947"/>
      <c r="O947"/>
      <c r="P947"/>
      <c r="Q947"/>
      <c r="R947"/>
      <c r="S947"/>
      <c r="T947"/>
      <c r="U947"/>
      <c r="V947"/>
    </row>
    <row r="948" spans="1:22" ht="16.5" customHeight="1">
      <c r="A948" s="29" t="s">
        <v>722</v>
      </c>
      <c r="B948" s="30" t="s">
        <v>496</v>
      </c>
      <c r="C948" s="30"/>
      <c r="D948" s="3"/>
      <c r="E948" s="44" t="s">
        <v>497</v>
      </c>
      <c r="F948" s="40">
        <f>F949</f>
        <v>483700</v>
      </c>
      <c r="G948" s="39">
        <f t="shared" si="11"/>
        <v>7000</v>
      </c>
      <c r="H948" s="40">
        <f>H949</f>
        <v>490700</v>
      </c>
      <c r="I948" s="50"/>
      <c r="J948"/>
      <c r="K948"/>
      <c r="L948"/>
      <c r="M948"/>
      <c r="N948"/>
      <c r="O948"/>
      <c r="P948"/>
      <c r="Q948"/>
      <c r="R948"/>
      <c r="S948"/>
      <c r="T948"/>
      <c r="U948"/>
      <c r="V948"/>
    </row>
    <row r="949" spans="1:22" ht="27" customHeight="1">
      <c r="A949" s="29" t="s">
        <v>722</v>
      </c>
      <c r="B949" s="30" t="s">
        <v>496</v>
      </c>
      <c r="C949" s="30" t="s">
        <v>761</v>
      </c>
      <c r="D949" s="3"/>
      <c r="E949" s="11" t="s">
        <v>762</v>
      </c>
      <c r="F949" s="40">
        <f>F950+F951</f>
        <v>483700</v>
      </c>
      <c r="G949" s="39">
        <f t="shared" si="11"/>
        <v>7000</v>
      </c>
      <c r="H949" s="40">
        <f>H950+H951</f>
        <v>490700</v>
      </c>
      <c r="I949" s="50"/>
      <c r="J949"/>
      <c r="K949"/>
      <c r="L949"/>
      <c r="M949"/>
      <c r="N949"/>
      <c r="O949"/>
      <c r="P949"/>
      <c r="Q949"/>
      <c r="R949"/>
      <c r="S949"/>
      <c r="T949"/>
      <c r="U949"/>
      <c r="V949"/>
    </row>
    <row r="950" spans="1:22" ht="16.5" customHeight="1" hidden="1">
      <c r="A950" s="29" t="s">
        <v>722</v>
      </c>
      <c r="B950" s="30" t="s">
        <v>496</v>
      </c>
      <c r="C950" s="30" t="s">
        <v>761</v>
      </c>
      <c r="D950" s="3" t="s">
        <v>763</v>
      </c>
      <c r="E950" s="5" t="s">
        <v>764</v>
      </c>
      <c r="F950" s="40">
        <v>0</v>
      </c>
      <c r="G950" s="39">
        <f t="shared" si="11"/>
        <v>0</v>
      </c>
      <c r="H950" s="40">
        <v>0</v>
      </c>
      <c r="I950" s="50"/>
      <c r="J950"/>
      <c r="K950"/>
      <c r="L950"/>
      <c r="M950"/>
      <c r="N950"/>
      <c r="O950"/>
      <c r="P950"/>
      <c r="Q950"/>
      <c r="R950"/>
      <c r="S950"/>
      <c r="T950"/>
      <c r="U950"/>
      <c r="V950"/>
    </row>
    <row r="951" spans="1:22" ht="16.5" customHeight="1">
      <c r="A951" s="29" t="s">
        <v>722</v>
      </c>
      <c r="B951" s="30" t="s">
        <v>496</v>
      </c>
      <c r="C951" s="30" t="s">
        <v>761</v>
      </c>
      <c r="D951" s="3" t="s">
        <v>545</v>
      </c>
      <c r="E951" s="11" t="s">
        <v>548</v>
      </c>
      <c r="F951" s="40">
        <v>483700</v>
      </c>
      <c r="G951" s="39">
        <f t="shared" si="11"/>
        <v>7000</v>
      </c>
      <c r="H951" s="40">
        <v>490700</v>
      </c>
      <c r="I951" s="50"/>
      <c r="J951"/>
      <c r="K951"/>
      <c r="L951"/>
      <c r="M951"/>
      <c r="N951"/>
      <c r="O951"/>
      <c r="P951"/>
      <c r="Q951"/>
      <c r="R951"/>
      <c r="S951"/>
      <c r="T951"/>
      <c r="U951"/>
      <c r="V951"/>
    </row>
    <row r="952" spans="1:22" ht="16.5" customHeight="1" hidden="1">
      <c r="A952" s="3" t="s">
        <v>722</v>
      </c>
      <c r="B952" s="3" t="s">
        <v>623</v>
      </c>
      <c r="C952" s="2"/>
      <c r="D952" s="2"/>
      <c r="E952" s="5" t="s">
        <v>624</v>
      </c>
      <c r="F952" s="39">
        <f>F953+F955</f>
        <v>0</v>
      </c>
      <c r="G952" s="39">
        <f t="shared" si="11"/>
        <v>0</v>
      </c>
      <c r="H952" s="39">
        <f>H953+H955</f>
        <v>0</v>
      </c>
      <c r="I952" s="49"/>
      <c r="J952"/>
      <c r="K952"/>
      <c r="L952"/>
      <c r="M952"/>
      <c r="N952"/>
      <c r="O952"/>
      <c r="P952"/>
      <c r="Q952"/>
      <c r="R952"/>
      <c r="S952"/>
      <c r="T952"/>
      <c r="U952"/>
      <c r="V952"/>
    </row>
    <row r="953" spans="1:22" ht="36.75" customHeight="1" hidden="1">
      <c r="A953" s="3" t="s">
        <v>722</v>
      </c>
      <c r="B953" s="3" t="s">
        <v>623</v>
      </c>
      <c r="C953" s="3" t="s">
        <v>726</v>
      </c>
      <c r="D953" s="2"/>
      <c r="E953" s="5" t="s">
        <v>727</v>
      </c>
      <c r="F953" s="39">
        <f>F954</f>
        <v>0</v>
      </c>
      <c r="G953" s="39">
        <f t="shared" si="11"/>
        <v>0</v>
      </c>
      <c r="H953" s="39">
        <f>H954</f>
        <v>0</v>
      </c>
      <c r="I953" s="49"/>
      <c r="J953"/>
      <c r="K953"/>
      <c r="L953"/>
      <c r="M953"/>
      <c r="N953"/>
      <c r="O953"/>
      <c r="P953"/>
      <c r="Q953"/>
      <c r="R953"/>
      <c r="S953"/>
      <c r="T953"/>
      <c r="U953"/>
      <c r="V953"/>
    </row>
    <row r="954" spans="1:22" ht="16.5" customHeight="1" hidden="1">
      <c r="A954" s="3" t="s">
        <v>722</v>
      </c>
      <c r="B954" s="3" t="s">
        <v>623</v>
      </c>
      <c r="C954" s="3" t="s">
        <v>726</v>
      </c>
      <c r="D954" s="3" t="s">
        <v>728</v>
      </c>
      <c r="E954" s="5" t="s">
        <v>729</v>
      </c>
      <c r="F954" s="40">
        <v>0</v>
      </c>
      <c r="G954" s="39">
        <f t="shared" si="11"/>
        <v>0</v>
      </c>
      <c r="H954" s="40">
        <v>0</v>
      </c>
      <c r="I954" s="50"/>
      <c r="J954"/>
      <c r="K954"/>
      <c r="L954"/>
      <c r="M954"/>
      <c r="N954"/>
      <c r="O954"/>
      <c r="P954"/>
      <c r="Q954"/>
      <c r="R954"/>
      <c r="S954"/>
      <c r="T954"/>
      <c r="U954"/>
      <c r="V954"/>
    </row>
    <row r="955" spans="1:22" ht="35.25" customHeight="1" hidden="1">
      <c r="A955" s="3" t="s">
        <v>722</v>
      </c>
      <c r="B955" s="3" t="s">
        <v>623</v>
      </c>
      <c r="C955" s="3" t="s">
        <v>197</v>
      </c>
      <c r="D955" s="2"/>
      <c r="E955" s="5" t="s">
        <v>207</v>
      </c>
      <c r="F955" s="40">
        <f>F956</f>
        <v>0</v>
      </c>
      <c r="G955" s="39">
        <f t="shared" si="11"/>
        <v>0</v>
      </c>
      <c r="H955" s="40">
        <f>H956</f>
        <v>0</v>
      </c>
      <c r="I955" s="50"/>
      <c r="J955"/>
      <c r="K955"/>
      <c r="L955"/>
      <c r="M955"/>
      <c r="N955"/>
      <c r="O955"/>
      <c r="P955"/>
      <c r="Q955"/>
      <c r="R955"/>
      <c r="S955"/>
      <c r="T955"/>
      <c r="U955"/>
      <c r="V955"/>
    </row>
    <row r="956" spans="1:22" ht="16.5" customHeight="1" hidden="1">
      <c r="A956" s="3" t="s">
        <v>722</v>
      </c>
      <c r="B956" s="3" t="s">
        <v>623</v>
      </c>
      <c r="C956" s="3" t="s">
        <v>197</v>
      </c>
      <c r="D956" s="3" t="s">
        <v>728</v>
      </c>
      <c r="E956" s="5" t="s">
        <v>729</v>
      </c>
      <c r="F956" s="40">
        <v>0</v>
      </c>
      <c r="G956" s="39">
        <f t="shared" si="11"/>
        <v>0</v>
      </c>
      <c r="H956" s="40">
        <v>0</v>
      </c>
      <c r="I956" s="50"/>
      <c r="J956"/>
      <c r="K956"/>
      <c r="L956"/>
      <c r="M956"/>
      <c r="N956"/>
      <c r="O956"/>
      <c r="P956"/>
      <c r="Q956"/>
      <c r="R956"/>
      <c r="S956"/>
      <c r="T956"/>
      <c r="U956"/>
      <c r="V956"/>
    </row>
    <row r="957" spans="1:22" ht="16.5" customHeight="1">
      <c r="A957" s="3" t="s">
        <v>722</v>
      </c>
      <c r="B957" s="3" t="s">
        <v>730</v>
      </c>
      <c r="C957" s="2"/>
      <c r="D957" s="2"/>
      <c r="E957" s="5" t="s">
        <v>731</v>
      </c>
      <c r="F957" s="39">
        <f>F958+F960+F962+F964+F970+F972+F977+F966+F991+F968+F974+F980</f>
        <v>1000000</v>
      </c>
      <c r="G957" s="39">
        <f t="shared" si="11"/>
        <v>1375060</v>
      </c>
      <c r="H957" s="39">
        <f>H958+H960+H962+H964+H970+H972+H977+H966+H991+H968+H974+H980</f>
        <v>2375060</v>
      </c>
      <c r="I957" s="49"/>
      <c r="J957"/>
      <c r="K957"/>
      <c r="L957"/>
      <c r="M957"/>
      <c r="N957"/>
      <c r="O957"/>
      <c r="P957"/>
      <c r="Q957"/>
      <c r="R957"/>
      <c r="S957"/>
      <c r="T957"/>
      <c r="U957"/>
      <c r="V957"/>
    </row>
    <row r="958" spans="1:22" ht="35.25" customHeight="1" hidden="1">
      <c r="A958" s="3" t="s">
        <v>722</v>
      </c>
      <c r="B958" s="3" t="s">
        <v>730</v>
      </c>
      <c r="C958" s="3" t="s">
        <v>732</v>
      </c>
      <c r="D958" s="2"/>
      <c r="E958" s="5" t="s">
        <v>733</v>
      </c>
      <c r="F958" s="39">
        <f>F959</f>
        <v>0</v>
      </c>
      <c r="G958" s="39">
        <f t="shared" si="11"/>
        <v>0</v>
      </c>
      <c r="H958" s="39">
        <f>H959</f>
        <v>0</v>
      </c>
      <c r="I958" s="49"/>
      <c r="J958"/>
      <c r="K958"/>
      <c r="L958"/>
      <c r="M958"/>
      <c r="N958"/>
      <c r="O958"/>
      <c r="P958"/>
      <c r="Q958"/>
      <c r="R958"/>
      <c r="S958"/>
      <c r="T958"/>
      <c r="U958"/>
      <c r="V958"/>
    </row>
    <row r="959" spans="1:22" ht="18" customHeight="1" hidden="1">
      <c r="A959" s="3" t="s">
        <v>722</v>
      </c>
      <c r="B959" s="3" t="s">
        <v>730</v>
      </c>
      <c r="C959" s="3" t="s">
        <v>732</v>
      </c>
      <c r="D959" s="3" t="s">
        <v>728</v>
      </c>
      <c r="E959" s="5" t="s">
        <v>729</v>
      </c>
      <c r="F959" s="40">
        <v>0</v>
      </c>
      <c r="G959" s="39">
        <f t="shared" si="11"/>
        <v>0</v>
      </c>
      <c r="H959" s="40">
        <v>0</v>
      </c>
      <c r="I959" s="50"/>
      <c r="J959"/>
      <c r="K959"/>
      <c r="L959"/>
      <c r="M959"/>
      <c r="N959"/>
      <c r="O959"/>
      <c r="P959"/>
      <c r="Q959"/>
      <c r="R959"/>
      <c r="S959"/>
      <c r="T959"/>
      <c r="U959"/>
      <c r="V959"/>
    </row>
    <row r="960" spans="1:22" ht="45" customHeight="1" hidden="1">
      <c r="A960" s="3" t="s">
        <v>722</v>
      </c>
      <c r="B960" s="3" t="s">
        <v>730</v>
      </c>
      <c r="C960" s="3" t="s">
        <v>734</v>
      </c>
      <c r="D960" s="2"/>
      <c r="E960" s="5" t="s">
        <v>735</v>
      </c>
      <c r="F960" s="41">
        <f>F961</f>
        <v>0</v>
      </c>
      <c r="G960" s="39">
        <f t="shared" si="11"/>
        <v>0</v>
      </c>
      <c r="H960" s="41">
        <f>H961</f>
        <v>0</v>
      </c>
      <c r="I960" s="51"/>
      <c r="J960"/>
      <c r="K960"/>
      <c r="L960"/>
      <c r="M960"/>
      <c r="N960"/>
      <c r="O960"/>
      <c r="P960"/>
      <c r="Q960"/>
      <c r="R960"/>
      <c r="S960"/>
      <c r="T960"/>
      <c r="U960"/>
      <c r="V960"/>
    </row>
    <row r="961" spans="1:22" ht="16.5" customHeight="1" hidden="1">
      <c r="A961" s="3" t="s">
        <v>722</v>
      </c>
      <c r="B961" s="3" t="s">
        <v>730</v>
      </c>
      <c r="C961" s="3" t="s">
        <v>734</v>
      </c>
      <c r="D961" s="3" t="s">
        <v>728</v>
      </c>
      <c r="E961" s="5" t="s">
        <v>729</v>
      </c>
      <c r="F961" s="40">
        <v>0</v>
      </c>
      <c r="G961" s="39">
        <f t="shared" si="11"/>
        <v>0</v>
      </c>
      <c r="H961" s="40">
        <v>0</v>
      </c>
      <c r="I961" s="50"/>
      <c r="J961"/>
      <c r="K961"/>
      <c r="L961"/>
      <c r="M961"/>
      <c r="N961"/>
      <c r="O961"/>
      <c r="P961"/>
      <c r="Q961"/>
      <c r="R961"/>
      <c r="S961"/>
      <c r="T961"/>
      <c r="U961"/>
      <c r="V961"/>
    </row>
    <row r="962" spans="1:22" ht="26.25" customHeight="1" hidden="1">
      <c r="A962" s="3" t="s">
        <v>722</v>
      </c>
      <c r="B962" s="3" t="s">
        <v>730</v>
      </c>
      <c r="C962" s="3" t="s">
        <v>736</v>
      </c>
      <c r="D962" s="2"/>
      <c r="E962" s="5" t="s">
        <v>279</v>
      </c>
      <c r="F962" s="41">
        <f>F963</f>
        <v>0</v>
      </c>
      <c r="G962" s="39">
        <f t="shared" si="11"/>
        <v>0</v>
      </c>
      <c r="H962" s="41">
        <f>H963</f>
        <v>0</v>
      </c>
      <c r="I962" s="51"/>
      <c r="J962"/>
      <c r="K962"/>
      <c r="L962"/>
      <c r="M962"/>
      <c r="N962"/>
      <c r="O962"/>
      <c r="P962"/>
      <c r="Q962"/>
      <c r="R962"/>
      <c r="S962"/>
      <c r="T962"/>
      <c r="U962"/>
      <c r="V962"/>
    </row>
    <row r="963" spans="1:22" ht="16.5" customHeight="1" hidden="1">
      <c r="A963" s="3" t="s">
        <v>722</v>
      </c>
      <c r="B963" s="3" t="s">
        <v>730</v>
      </c>
      <c r="C963" s="3" t="s">
        <v>736</v>
      </c>
      <c r="D963" s="3" t="s">
        <v>728</v>
      </c>
      <c r="E963" s="5" t="s">
        <v>729</v>
      </c>
      <c r="F963" s="40"/>
      <c r="G963" s="39">
        <f t="shared" si="11"/>
        <v>0</v>
      </c>
      <c r="H963" s="40"/>
      <c r="I963" s="50"/>
      <c r="J963"/>
      <c r="K963"/>
      <c r="L963"/>
      <c r="M963"/>
      <c r="N963"/>
      <c r="O963"/>
      <c r="P963"/>
      <c r="Q963"/>
      <c r="R963"/>
      <c r="S963"/>
      <c r="T963"/>
      <c r="U963"/>
      <c r="V963"/>
    </row>
    <row r="964" spans="1:22" ht="27" customHeight="1" hidden="1">
      <c r="A964" s="3" t="s">
        <v>722</v>
      </c>
      <c r="B964" s="3" t="s">
        <v>730</v>
      </c>
      <c r="C964" s="3" t="s">
        <v>208</v>
      </c>
      <c r="D964" s="3"/>
      <c r="E964" s="5" t="s">
        <v>280</v>
      </c>
      <c r="F964" s="40">
        <f>F965</f>
        <v>0</v>
      </c>
      <c r="G964" s="39">
        <f t="shared" si="11"/>
        <v>0</v>
      </c>
      <c r="H964" s="40">
        <f>H965</f>
        <v>0</v>
      </c>
      <c r="I964" s="50"/>
      <c r="J964"/>
      <c r="K964"/>
      <c r="L964"/>
      <c r="M964"/>
      <c r="N964"/>
      <c r="O964"/>
      <c r="P964"/>
      <c r="Q964"/>
      <c r="R964"/>
      <c r="S964"/>
      <c r="T964"/>
      <c r="U964"/>
      <c r="V964"/>
    </row>
    <row r="965" spans="1:22" ht="16.5" customHeight="1" hidden="1">
      <c r="A965" s="3" t="s">
        <v>722</v>
      </c>
      <c r="B965" s="3" t="s">
        <v>730</v>
      </c>
      <c r="C965" s="3" t="s">
        <v>208</v>
      </c>
      <c r="D965" s="3" t="s">
        <v>728</v>
      </c>
      <c r="E965" s="5" t="s">
        <v>729</v>
      </c>
      <c r="F965" s="40"/>
      <c r="G965" s="39">
        <f t="shared" si="11"/>
        <v>0</v>
      </c>
      <c r="H965" s="40"/>
      <c r="I965" s="50"/>
      <c r="J965"/>
      <c r="K965"/>
      <c r="L965"/>
      <c r="M965"/>
      <c r="N965"/>
      <c r="O965"/>
      <c r="P965"/>
      <c r="Q965"/>
      <c r="R965"/>
      <c r="S965"/>
      <c r="T965"/>
      <c r="U965"/>
      <c r="V965"/>
    </row>
    <row r="966" spans="1:22" ht="27" customHeight="1" hidden="1">
      <c r="A966" s="3" t="s">
        <v>722</v>
      </c>
      <c r="B966" s="3" t="s">
        <v>730</v>
      </c>
      <c r="C966" s="3" t="s">
        <v>317</v>
      </c>
      <c r="D966" s="3"/>
      <c r="E966" s="31" t="s">
        <v>333</v>
      </c>
      <c r="F966" s="40">
        <f>F967</f>
        <v>0</v>
      </c>
      <c r="G966" s="39">
        <f t="shared" si="11"/>
        <v>0</v>
      </c>
      <c r="H966" s="40">
        <f>H967</f>
        <v>0</v>
      </c>
      <c r="I966" s="50"/>
      <c r="J966"/>
      <c r="K966"/>
      <c r="L966"/>
      <c r="M966"/>
      <c r="N966"/>
      <c r="O966"/>
      <c r="P966"/>
      <c r="Q966"/>
      <c r="R966"/>
      <c r="S966"/>
      <c r="T966"/>
      <c r="U966"/>
      <c r="V966"/>
    </row>
    <row r="967" spans="1:22" ht="16.5" customHeight="1" hidden="1">
      <c r="A967" s="3" t="s">
        <v>722</v>
      </c>
      <c r="B967" s="3" t="s">
        <v>730</v>
      </c>
      <c r="C967" s="3" t="s">
        <v>317</v>
      </c>
      <c r="D967" s="3" t="s">
        <v>728</v>
      </c>
      <c r="E967" s="31" t="s">
        <v>729</v>
      </c>
      <c r="F967" s="40"/>
      <c r="G967" s="39">
        <f t="shared" si="11"/>
        <v>0</v>
      </c>
      <c r="H967" s="40"/>
      <c r="I967" s="50"/>
      <c r="J967"/>
      <c r="K967"/>
      <c r="L967"/>
      <c r="M967"/>
      <c r="N967"/>
      <c r="O967"/>
      <c r="P967"/>
      <c r="Q967"/>
      <c r="R967"/>
      <c r="S967"/>
      <c r="T967"/>
      <c r="U967"/>
      <c r="V967"/>
    </row>
    <row r="968" spans="1:22" ht="33.75" customHeight="1" hidden="1">
      <c r="A968" s="3" t="s">
        <v>722</v>
      </c>
      <c r="B968" s="3" t="s">
        <v>730</v>
      </c>
      <c r="C968" s="3" t="s">
        <v>357</v>
      </c>
      <c r="D968" s="3"/>
      <c r="E968" s="31" t="s">
        <v>398</v>
      </c>
      <c r="F968" s="40">
        <f>F969</f>
        <v>0</v>
      </c>
      <c r="G968" s="39">
        <f t="shared" si="11"/>
        <v>0</v>
      </c>
      <c r="H968" s="40">
        <f>H969</f>
        <v>0</v>
      </c>
      <c r="I968" s="50"/>
      <c r="J968"/>
      <c r="K968"/>
      <c r="L968"/>
      <c r="M968"/>
      <c r="N968"/>
      <c r="O968"/>
      <c r="P968"/>
      <c r="Q968"/>
      <c r="R968"/>
      <c r="S968"/>
      <c r="T968"/>
      <c r="U968"/>
      <c r="V968"/>
    </row>
    <row r="969" spans="1:22" ht="16.5" customHeight="1" hidden="1">
      <c r="A969" s="3" t="s">
        <v>722</v>
      </c>
      <c r="B969" s="3" t="s">
        <v>730</v>
      </c>
      <c r="C969" s="3" t="s">
        <v>357</v>
      </c>
      <c r="D969" s="3" t="s">
        <v>728</v>
      </c>
      <c r="E969" s="31" t="s">
        <v>729</v>
      </c>
      <c r="F969" s="40"/>
      <c r="G969" s="39">
        <f t="shared" si="11"/>
        <v>0</v>
      </c>
      <c r="H969" s="40"/>
      <c r="I969" s="50"/>
      <c r="J969"/>
      <c r="K969"/>
      <c r="L969"/>
      <c r="M969"/>
      <c r="N969"/>
      <c r="O969"/>
      <c r="P969"/>
      <c r="Q969"/>
      <c r="R969"/>
      <c r="S969"/>
      <c r="T969"/>
      <c r="U969"/>
      <c r="V969"/>
    </row>
    <row r="970" spans="1:22" ht="33" customHeight="1" hidden="1">
      <c r="A970" s="3" t="s">
        <v>722</v>
      </c>
      <c r="B970" s="3" t="s">
        <v>730</v>
      </c>
      <c r="C970" s="3" t="s">
        <v>209</v>
      </c>
      <c r="D970" s="3"/>
      <c r="E970" s="5" t="s">
        <v>281</v>
      </c>
      <c r="F970" s="40">
        <f>F971</f>
        <v>0</v>
      </c>
      <c r="G970" s="39">
        <f t="shared" si="11"/>
        <v>0</v>
      </c>
      <c r="H970" s="40">
        <f>H971</f>
        <v>0</v>
      </c>
      <c r="I970" s="50"/>
      <c r="J970"/>
      <c r="K970"/>
      <c r="L970"/>
      <c r="M970"/>
      <c r="N970"/>
      <c r="O970"/>
      <c r="P970"/>
      <c r="Q970"/>
      <c r="R970"/>
      <c r="S970"/>
      <c r="T970"/>
      <c r="U970"/>
      <c r="V970"/>
    </row>
    <row r="971" spans="1:22" ht="16.5" customHeight="1" hidden="1">
      <c r="A971" s="3" t="s">
        <v>722</v>
      </c>
      <c r="B971" s="3" t="s">
        <v>730</v>
      </c>
      <c r="C971" s="3" t="s">
        <v>209</v>
      </c>
      <c r="D971" s="3" t="s">
        <v>728</v>
      </c>
      <c r="E971" s="5" t="s">
        <v>729</v>
      </c>
      <c r="F971" s="40"/>
      <c r="G971" s="39">
        <f t="shared" si="11"/>
        <v>0</v>
      </c>
      <c r="H971" s="40"/>
      <c r="I971" s="50"/>
      <c r="J971"/>
      <c r="K971"/>
      <c r="L971"/>
      <c r="M971"/>
      <c r="N971"/>
      <c r="O971"/>
      <c r="P971"/>
      <c r="Q971"/>
      <c r="R971"/>
      <c r="S971"/>
      <c r="T971"/>
      <c r="U971"/>
      <c r="V971"/>
    </row>
    <row r="972" spans="1:22" ht="25.5" customHeight="1" hidden="1">
      <c r="A972" s="3" t="s">
        <v>722</v>
      </c>
      <c r="B972" s="3" t="s">
        <v>730</v>
      </c>
      <c r="C972" s="3" t="s">
        <v>409</v>
      </c>
      <c r="D972" s="3"/>
      <c r="E972" s="31" t="s">
        <v>420</v>
      </c>
      <c r="F972" s="40">
        <f>F973</f>
        <v>0</v>
      </c>
      <c r="G972" s="39">
        <f t="shared" si="11"/>
        <v>0</v>
      </c>
      <c r="H972" s="40">
        <f>H973</f>
        <v>0</v>
      </c>
      <c r="I972" s="50"/>
      <c r="J972"/>
      <c r="K972"/>
      <c r="L972"/>
      <c r="M972"/>
      <c r="N972"/>
      <c r="O972"/>
      <c r="P972"/>
      <c r="Q972"/>
      <c r="R972"/>
      <c r="S972"/>
      <c r="T972"/>
      <c r="U972"/>
      <c r="V972"/>
    </row>
    <row r="973" spans="1:22" ht="16.5" customHeight="1" hidden="1">
      <c r="A973" s="3" t="s">
        <v>722</v>
      </c>
      <c r="B973" s="3" t="s">
        <v>730</v>
      </c>
      <c r="C973" s="3" t="s">
        <v>409</v>
      </c>
      <c r="D973" s="3" t="s">
        <v>728</v>
      </c>
      <c r="E973" s="31" t="s">
        <v>729</v>
      </c>
      <c r="F973" s="40"/>
      <c r="G973" s="39">
        <f t="shared" si="11"/>
        <v>0</v>
      </c>
      <c r="H973" s="40"/>
      <c r="I973" s="50"/>
      <c r="J973"/>
      <c r="K973"/>
      <c r="L973"/>
      <c r="M973"/>
      <c r="N973"/>
      <c r="O973"/>
      <c r="P973"/>
      <c r="Q973"/>
      <c r="R973"/>
      <c r="S973"/>
      <c r="T973"/>
      <c r="U973"/>
      <c r="V973"/>
    </row>
    <row r="974" spans="1:22" ht="28.5" customHeight="1">
      <c r="A974" s="3" t="s">
        <v>722</v>
      </c>
      <c r="B974" s="3" t="s">
        <v>730</v>
      </c>
      <c r="C974" s="3" t="s">
        <v>201</v>
      </c>
      <c r="D974" s="3"/>
      <c r="E974" s="75" t="s">
        <v>498</v>
      </c>
      <c r="F974" s="40">
        <f>F975+F976</f>
        <v>500000</v>
      </c>
      <c r="G974" s="39">
        <f t="shared" si="11"/>
        <v>1425060</v>
      </c>
      <c r="H974" s="40">
        <f>H975+H976</f>
        <v>1925060</v>
      </c>
      <c r="I974" s="50"/>
      <c r="J974"/>
      <c r="K974"/>
      <c r="L974"/>
      <c r="M974"/>
      <c r="N974"/>
      <c r="O974"/>
      <c r="P974"/>
      <c r="Q974"/>
      <c r="R974"/>
      <c r="S974"/>
      <c r="T974"/>
      <c r="U974"/>
      <c r="V974"/>
    </row>
    <row r="975" spans="1:22" ht="16.5" customHeight="1" hidden="1">
      <c r="A975" s="3" t="s">
        <v>722</v>
      </c>
      <c r="B975" s="3" t="s">
        <v>730</v>
      </c>
      <c r="C975" s="3" t="s">
        <v>201</v>
      </c>
      <c r="D975" s="3" t="s">
        <v>728</v>
      </c>
      <c r="E975" s="5" t="s">
        <v>587</v>
      </c>
      <c r="F975" s="40">
        <v>0</v>
      </c>
      <c r="G975" s="39">
        <f t="shared" si="11"/>
        <v>0</v>
      </c>
      <c r="H975" s="40">
        <v>0</v>
      </c>
      <c r="I975" s="50"/>
      <c r="J975"/>
      <c r="K975"/>
      <c r="L975"/>
      <c r="M975"/>
      <c r="N975"/>
      <c r="O975"/>
      <c r="P975"/>
      <c r="Q975"/>
      <c r="R975"/>
      <c r="S975"/>
      <c r="T975"/>
      <c r="U975"/>
      <c r="V975"/>
    </row>
    <row r="976" spans="1:22" ht="25.5" customHeight="1">
      <c r="A976" s="3" t="s">
        <v>722</v>
      </c>
      <c r="B976" s="3" t="s">
        <v>730</v>
      </c>
      <c r="C976" s="3" t="s">
        <v>201</v>
      </c>
      <c r="D976" s="3" t="s">
        <v>525</v>
      </c>
      <c r="E976" s="11" t="s">
        <v>537</v>
      </c>
      <c r="F976" s="40">
        <v>500000</v>
      </c>
      <c r="G976" s="39">
        <f t="shared" si="11"/>
        <v>1425060</v>
      </c>
      <c r="H976" s="40">
        <v>1925060</v>
      </c>
      <c r="I976" s="50"/>
      <c r="J976"/>
      <c r="K976"/>
      <c r="L976"/>
      <c r="M976"/>
      <c r="N976"/>
      <c r="O976"/>
      <c r="P976"/>
      <c r="Q976"/>
      <c r="R976"/>
      <c r="S976"/>
      <c r="T976"/>
      <c r="U976"/>
      <c r="V976"/>
    </row>
    <row r="977" spans="1:22" ht="33.75" customHeight="1">
      <c r="A977" s="3" t="s">
        <v>722</v>
      </c>
      <c r="B977" s="3" t="s">
        <v>730</v>
      </c>
      <c r="C977" s="3" t="s">
        <v>210</v>
      </c>
      <c r="D977" s="3"/>
      <c r="E977" s="11" t="s">
        <v>282</v>
      </c>
      <c r="F977" s="40">
        <f>F978+F979</f>
        <v>500000</v>
      </c>
      <c r="G977" s="39">
        <f t="shared" si="11"/>
        <v>-50000</v>
      </c>
      <c r="H977" s="40">
        <f>H978+H979</f>
        <v>450000</v>
      </c>
      <c r="I977" s="49"/>
      <c r="J977"/>
      <c r="K977"/>
      <c r="L977"/>
      <c r="M977" s="84"/>
      <c r="N977"/>
      <c r="O977"/>
      <c r="P977"/>
      <c r="Q977"/>
      <c r="R977"/>
      <c r="S977"/>
      <c r="T977"/>
      <c r="U977"/>
      <c r="V977"/>
    </row>
    <row r="978" spans="1:22" ht="16.5" customHeight="1" hidden="1">
      <c r="A978" s="3" t="s">
        <v>722</v>
      </c>
      <c r="B978" s="3" t="s">
        <v>730</v>
      </c>
      <c r="C978" s="3" t="s">
        <v>210</v>
      </c>
      <c r="D978" s="3" t="s">
        <v>728</v>
      </c>
      <c r="E978" s="11" t="s">
        <v>587</v>
      </c>
      <c r="F978" s="40">
        <v>0</v>
      </c>
      <c r="G978" s="39">
        <f t="shared" si="11"/>
        <v>0</v>
      </c>
      <c r="H978" s="40">
        <v>0</v>
      </c>
      <c r="I978" s="49"/>
      <c r="J978"/>
      <c r="K978"/>
      <c r="L978"/>
      <c r="M978"/>
      <c r="N978"/>
      <c r="O978"/>
      <c r="P978"/>
      <c r="Q978"/>
      <c r="R978"/>
      <c r="S978"/>
      <c r="T978"/>
      <c r="U978"/>
      <c r="V978"/>
    </row>
    <row r="979" spans="1:22" ht="27" customHeight="1">
      <c r="A979" s="3" t="s">
        <v>722</v>
      </c>
      <c r="B979" s="3" t="s">
        <v>730</v>
      </c>
      <c r="C979" s="3" t="s">
        <v>210</v>
      </c>
      <c r="D979" s="3" t="s">
        <v>525</v>
      </c>
      <c r="E979" s="68" t="s">
        <v>537</v>
      </c>
      <c r="F979" s="40">
        <v>500000</v>
      </c>
      <c r="G979" s="39">
        <f t="shared" si="11"/>
        <v>-50000</v>
      </c>
      <c r="H979" s="40">
        <v>450000</v>
      </c>
      <c r="I979" s="49"/>
      <c r="J979"/>
      <c r="K979"/>
      <c r="L979"/>
      <c r="M979"/>
      <c r="N979"/>
      <c r="O979"/>
      <c r="P979"/>
      <c r="Q979"/>
      <c r="R979"/>
      <c r="S979"/>
      <c r="T979"/>
      <c r="U979"/>
      <c r="V979"/>
    </row>
    <row r="980" spans="1:22" ht="27.75" customHeight="1" hidden="1">
      <c r="A980" s="3" t="s">
        <v>722</v>
      </c>
      <c r="B980" s="3" t="s">
        <v>730</v>
      </c>
      <c r="C980" s="3" t="s">
        <v>432</v>
      </c>
      <c r="D980" s="3"/>
      <c r="E980" s="58" t="s">
        <v>480</v>
      </c>
      <c r="F980" s="40">
        <f>F981</f>
        <v>0</v>
      </c>
      <c r="G980" s="39">
        <f t="shared" si="11"/>
        <v>0</v>
      </c>
      <c r="H980" s="40">
        <f>H981</f>
        <v>0</v>
      </c>
      <c r="I980" s="49"/>
      <c r="J980"/>
      <c r="K980"/>
      <c r="L980"/>
      <c r="M980"/>
      <c r="N980"/>
      <c r="O980"/>
      <c r="P980"/>
      <c r="Q980"/>
      <c r="R980"/>
      <c r="S980"/>
      <c r="T980"/>
      <c r="U980"/>
      <c r="V980"/>
    </row>
    <row r="981" spans="1:22" ht="16.5" customHeight="1" hidden="1">
      <c r="A981" s="3" t="s">
        <v>722</v>
      </c>
      <c r="B981" s="3" t="s">
        <v>730</v>
      </c>
      <c r="C981" s="3" t="s">
        <v>432</v>
      </c>
      <c r="D981" s="3" t="s">
        <v>728</v>
      </c>
      <c r="E981" s="5" t="s">
        <v>587</v>
      </c>
      <c r="F981" s="40">
        <v>0</v>
      </c>
      <c r="G981" s="39">
        <f t="shared" si="11"/>
        <v>0</v>
      </c>
      <c r="H981" s="40">
        <v>0</v>
      </c>
      <c r="I981" s="49"/>
      <c r="J981"/>
      <c r="K981"/>
      <c r="L981"/>
      <c r="M981"/>
      <c r="N981"/>
      <c r="O981"/>
      <c r="P981"/>
      <c r="Q981"/>
      <c r="R981"/>
      <c r="S981"/>
      <c r="T981"/>
      <c r="U981"/>
      <c r="V981"/>
    </row>
    <row r="982" spans="1:22" ht="16.5" customHeight="1" hidden="1">
      <c r="A982" s="3" t="s">
        <v>722</v>
      </c>
      <c r="B982" s="3" t="s">
        <v>737</v>
      </c>
      <c r="C982" s="2"/>
      <c r="D982" s="2"/>
      <c r="E982" s="5" t="s">
        <v>738</v>
      </c>
      <c r="F982" s="39">
        <f>F983</f>
        <v>0</v>
      </c>
      <c r="G982" s="39">
        <f t="shared" si="11"/>
        <v>0</v>
      </c>
      <c r="H982" s="39">
        <f>H983</f>
        <v>0</v>
      </c>
      <c r="I982" s="50"/>
      <c r="J982"/>
      <c r="K982"/>
      <c r="L982"/>
      <c r="M982"/>
      <c r="N982"/>
      <c r="O982"/>
      <c r="P982"/>
      <c r="Q982"/>
      <c r="R982"/>
      <c r="S982"/>
      <c r="T982"/>
      <c r="U982"/>
      <c r="V982"/>
    </row>
    <row r="983" spans="1:22" ht="30" customHeight="1" hidden="1">
      <c r="A983" s="3" t="s">
        <v>722</v>
      </c>
      <c r="B983" s="3" t="s">
        <v>737</v>
      </c>
      <c r="C983" s="3" t="s">
        <v>739</v>
      </c>
      <c r="D983" s="2"/>
      <c r="E983" s="5" t="s">
        <v>740</v>
      </c>
      <c r="F983" s="39">
        <f>F984</f>
        <v>0</v>
      </c>
      <c r="G983" s="39">
        <f t="shared" si="11"/>
        <v>0</v>
      </c>
      <c r="H983" s="39">
        <f>H984</f>
        <v>0</v>
      </c>
      <c r="I983" s="50"/>
      <c r="J983"/>
      <c r="K983"/>
      <c r="L983"/>
      <c r="M983"/>
      <c r="N983"/>
      <c r="O983"/>
      <c r="P983"/>
      <c r="Q983"/>
      <c r="R983"/>
      <c r="S983"/>
      <c r="T983"/>
      <c r="U983"/>
      <c r="V983"/>
    </row>
    <row r="984" spans="1:22" ht="16.5" customHeight="1" hidden="1">
      <c r="A984" s="3" t="s">
        <v>722</v>
      </c>
      <c r="B984" s="3" t="s">
        <v>737</v>
      </c>
      <c r="C984" s="3" t="s">
        <v>739</v>
      </c>
      <c r="D984" s="3" t="s">
        <v>568</v>
      </c>
      <c r="E984" s="5" t="s">
        <v>569</v>
      </c>
      <c r="F984" s="40">
        <v>0</v>
      </c>
      <c r="G984" s="39">
        <f t="shared" si="11"/>
        <v>0</v>
      </c>
      <c r="H984" s="40">
        <v>0</v>
      </c>
      <c r="I984" s="50"/>
      <c r="J984"/>
      <c r="K984"/>
      <c r="L984"/>
      <c r="M984"/>
      <c r="N984"/>
      <c r="O984"/>
      <c r="P984"/>
      <c r="Q984"/>
      <c r="R984"/>
      <c r="S984"/>
      <c r="T984"/>
      <c r="U984"/>
      <c r="V984"/>
    </row>
    <row r="985" spans="1:22" ht="16.5" customHeight="1" hidden="1">
      <c r="A985" s="29" t="s">
        <v>722</v>
      </c>
      <c r="B985" s="30" t="s">
        <v>632</v>
      </c>
      <c r="C985" s="33"/>
      <c r="D985" s="2"/>
      <c r="E985" s="31" t="s">
        <v>633</v>
      </c>
      <c r="F985" s="40">
        <f>F986</f>
        <v>0</v>
      </c>
      <c r="G985" s="39">
        <f t="shared" si="11"/>
        <v>0</v>
      </c>
      <c r="H985" s="40">
        <f>H986</f>
        <v>0</v>
      </c>
      <c r="I985" s="50"/>
      <c r="J985"/>
      <c r="K985"/>
      <c r="L985"/>
      <c r="M985"/>
      <c r="N985"/>
      <c r="O985"/>
      <c r="P985"/>
      <c r="Q985"/>
      <c r="R985"/>
      <c r="S985"/>
      <c r="T985"/>
      <c r="U985"/>
      <c r="V985"/>
    </row>
    <row r="986" spans="1:22" ht="19.5" customHeight="1" hidden="1">
      <c r="A986" s="29" t="s">
        <v>722</v>
      </c>
      <c r="B986" s="30" t="s">
        <v>632</v>
      </c>
      <c r="C986" s="30" t="s">
        <v>157</v>
      </c>
      <c r="D986" s="2"/>
      <c r="E986" s="5" t="s">
        <v>193</v>
      </c>
      <c r="F986" s="40">
        <f>F987</f>
        <v>0</v>
      </c>
      <c r="G986" s="39">
        <f t="shared" si="11"/>
        <v>0</v>
      </c>
      <c r="H986" s="40">
        <f>H987</f>
        <v>0</v>
      </c>
      <c r="I986" s="50"/>
      <c r="J986"/>
      <c r="K986"/>
      <c r="L986"/>
      <c r="M986"/>
      <c r="N986"/>
      <c r="O986"/>
      <c r="P986"/>
      <c r="Q986"/>
      <c r="R986"/>
      <c r="S986"/>
      <c r="T986"/>
      <c r="U986"/>
      <c r="V986"/>
    </row>
    <row r="987" spans="1:22" ht="16.5" customHeight="1" hidden="1">
      <c r="A987" s="29" t="s">
        <v>722</v>
      </c>
      <c r="B987" s="30" t="s">
        <v>632</v>
      </c>
      <c r="C987" s="30" t="s">
        <v>157</v>
      </c>
      <c r="D987" s="3" t="s">
        <v>728</v>
      </c>
      <c r="E987" s="31" t="s">
        <v>729</v>
      </c>
      <c r="F987" s="40">
        <v>0</v>
      </c>
      <c r="G987" s="39">
        <f t="shared" si="11"/>
        <v>0</v>
      </c>
      <c r="H987" s="40">
        <v>0</v>
      </c>
      <c r="I987" s="50"/>
      <c r="J987"/>
      <c r="K987"/>
      <c r="L987"/>
      <c r="M987"/>
      <c r="N987"/>
      <c r="O987"/>
      <c r="P987"/>
      <c r="Q987"/>
      <c r="R987"/>
      <c r="S987"/>
      <c r="T987"/>
      <c r="U987"/>
      <c r="V987"/>
    </row>
    <row r="988" spans="1:22" ht="16.5" customHeight="1" hidden="1">
      <c r="A988" s="29" t="s">
        <v>722</v>
      </c>
      <c r="B988" s="30" t="s">
        <v>677</v>
      </c>
      <c r="C988" s="33"/>
      <c r="D988" s="2"/>
      <c r="E988" s="31" t="s">
        <v>678</v>
      </c>
      <c r="F988" s="40">
        <f>F989</f>
        <v>0</v>
      </c>
      <c r="G988" s="39">
        <f t="shared" si="11"/>
        <v>0</v>
      </c>
      <c r="H988" s="40">
        <f>H989</f>
        <v>0</v>
      </c>
      <c r="I988" s="50"/>
      <c r="J988"/>
      <c r="K988"/>
      <c r="L988"/>
      <c r="M988"/>
      <c r="N988"/>
      <c r="O988"/>
      <c r="P988"/>
      <c r="Q988"/>
      <c r="R988"/>
      <c r="S988"/>
      <c r="T988"/>
      <c r="U988"/>
      <c r="V988"/>
    </row>
    <row r="989" spans="1:22" ht="24" customHeight="1" hidden="1">
      <c r="A989" s="29" t="s">
        <v>722</v>
      </c>
      <c r="B989" s="30" t="s">
        <v>677</v>
      </c>
      <c r="C989" s="30" t="s">
        <v>158</v>
      </c>
      <c r="D989" s="2"/>
      <c r="E989" s="31" t="s">
        <v>194</v>
      </c>
      <c r="F989" s="40">
        <f>F990</f>
        <v>0</v>
      </c>
      <c r="G989" s="39">
        <f t="shared" si="11"/>
        <v>0</v>
      </c>
      <c r="H989" s="40">
        <f>H990</f>
        <v>0</v>
      </c>
      <c r="I989" s="50"/>
      <c r="J989"/>
      <c r="K989"/>
      <c r="L989"/>
      <c r="M989"/>
      <c r="N989"/>
      <c r="O989"/>
      <c r="P989"/>
      <c r="Q989"/>
      <c r="R989"/>
      <c r="S989"/>
      <c r="T989"/>
      <c r="U989"/>
      <c r="V989"/>
    </row>
    <row r="990" spans="1:22" ht="16.5" customHeight="1" hidden="1">
      <c r="A990" s="29" t="s">
        <v>722</v>
      </c>
      <c r="B990" s="30" t="s">
        <v>677</v>
      </c>
      <c r="C990" s="30" t="s">
        <v>158</v>
      </c>
      <c r="D990" s="3" t="s">
        <v>728</v>
      </c>
      <c r="E990" s="31" t="s">
        <v>729</v>
      </c>
      <c r="F990" s="40">
        <v>0</v>
      </c>
      <c r="G990" s="39">
        <f t="shared" si="11"/>
        <v>0</v>
      </c>
      <c r="H990" s="40">
        <v>0</v>
      </c>
      <c r="I990" s="50"/>
      <c r="J990"/>
      <c r="K990"/>
      <c r="L990"/>
      <c r="M990"/>
      <c r="N990"/>
      <c r="O990"/>
      <c r="P990"/>
      <c r="Q990"/>
      <c r="R990"/>
      <c r="S990"/>
      <c r="T990"/>
      <c r="U990"/>
      <c r="V990"/>
    </row>
    <row r="991" spans="1:22" ht="24.75" customHeight="1" hidden="1">
      <c r="A991" s="3" t="s">
        <v>722</v>
      </c>
      <c r="B991" s="3" t="s">
        <v>730</v>
      </c>
      <c r="C991" s="30" t="s">
        <v>318</v>
      </c>
      <c r="D991" s="3"/>
      <c r="E991" s="31" t="s">
        <v>334</v>
      </c>
      <c r="F991" s="40">
        <f>F992</f>
        <v>0</v>
      </c>
      <c r="G991" s="39">
        <f t="shared" si="11"/>
        <v>0</v>
      </c>
      <c r="H991" s="40">
        <f>H992</f>
        <v>0</v>
      </c>
      <c r="I991" s="49"/>
      <c r="J991"/>
      <c r="K991"/>
      <c r="L991"/>
      <c r="M991"/>
      <c r="N991"/>
      <c r="O991"/>
      <c r="P991"/>
      <c r="Q991"/>
      <c r="R991"/>
      <c r="S991"/>
      <c r="T991"/>
      <c r="U991"/>
      <c r="V991"/>
    </row>
    <row r="992" spans="1:22" ht="16.5" customHeight="1" hidden="1">
      <c r="A992" s="3" t="s">
        <v>722</v>
      </c>
      <c r="B992" s="3" t="s">
        <v>730</v>
      </c>
      <c r="C992" s="30" t="s">
        <v>318</v>
      </c>
      <c r="D992" s="3" t="s">
        <v>728</v>
      </c>
      <c r="E992" s="31" t="s">
        <v>729</v>
      </c>
      <c r="F992" s="40">
        <v>0</v>
      </c>
      <c r="G992" s="39">
        <f t="shared" si="11"/>
        <v>0</v>
      </c>
      <c r="H992" s="40">
        <v>0</v>
      </c>
      <c r="I992" s="49"/>
      <c r="J992"/>
      <c r="K992"/>
      <c r="L992"/>
      <c r="M992"/>
      <c r="N992"/>
      <c r="O992"/>
      <c r="P992"/>
      <c r="Q992"/>
      <c r="R992"/>
      <c r="S992"/>
      <c r="T992"/>
      <c r="U992"/>
      <c r="V992"/>
    </row>
    <row r="993" spans="1:22" ht="16.5" customHeight="1" hidden="1">
      <c r="A993" s="3" t="s">
        <v>722</v>
      </c>
      <c r="B993" s="3" t="s">
        <v>741</v>
      </c>
      <c r="C993" s="2"/>
      <c r="D993" s="2"/>
      <c r="E993" s="5" t="s">
        <v>742</v>
      </c>
      <c r="F993" s="39">
        <f aca="true" t="shared" si="12" ref="F993:H994">F994</f>
        <v>0</v>
      </c>
      <c r="G993" s="39">
        <f t="shared" si="11"/>
        <v>0</v>
      </c>
      <c r="H993" s="39">
        <f t="shared" si="12"/>
        <v>0</v>
      </c>
      <c r="I993" s="50"/>
      <c r="J993"/>
      <c r="K993"/>
      <c r="L993"/>
      <c r="M993"/>
      <c r="N993"/>
      <c r="O993"/>
      <c r="P993"/>
      <c r="Q993"/>
      <c r="R993"/>
      <c r="S993"/>
      <c r="T993"/>
      <c r="U993"/>
      <c r="V993"/>
    </row>
    <row r="994" spans="1:22" ht="26.25" customHeight="1" hidden="1">
      <c r="A994" s="3" t="s">
        <v>722</v>
      </c>
      <c r="B994" s="3" t="s">
        <v>741</v>
      </c>
      <c r="C994" s="3" t="s">
        <v>743</v>
      </c>
      <c r="D994" s="2"/>
      <c r="E994" s="5" t="s">
        <v>744</v>
      </c>
      <c r="F994" s="39">
        <f t="shared" si="12"/>
        <v>0</v>
      </c>
      <c r="G994" s="39">
        <f t="shared" si="11"/>
        <v>0</v>
      </c>
      <c r="H994" s="39">
        <f t="shared" si="12"/>
        <v>0</v>
      </c>
      <c r="I994" s="49"/>
      <c r="J994"/>
      <c r="K994"/>
      <c r="L994"/>
      <c r="M994"/>
      <c r="N994"/>
      <c r="O994"/>
      <c r="P994"/>
      <c r="Q994"/>
      <c r="R994"/>
      <c r="S994"/>
      <c r="T994"/>
      <c r="U994"/>
      <c r="V994"/>
    </row>
    <row r="995" spans="1:22" ht="16.5" customHeight="1" hidden="1">
      <c r="A995" s="3" t="s">
        <v>722</v>
      </c>
      <c r="B995" s="3" t="s">
        <v>741</v>
      </c>
      <c r="C995" s="3" t="s">
        <v>743</v>
      </c>
      <c r="D995" s="3" t="s">
        <v>728</v>
      </c>
      <c r="E995" s="5" t="s">
        <v>729</v>
      </c>
      <c r="F995" s="40">
        <v>0</v>
      </c>
      <c r="G995" s="39">
        <f t="shared" si="11"/>
        <v>0</v>
      </c>
      <c r="H995" s="40">
        <v>0</v>
      </c>
      <c r="I995" s="49"/>
      <c r="J995"/>
      <c r="K995"/>
      <c r="L995"/>
      <c r="M995"/>
      <c r="N995"/>
      <c r="O995"/>
      <c r="P995"/>
      <c r="Q995"/>
      <c r="R995"/>
      <c r="S995"/>
      <c r="T995"/>
      <c r="U995"/>
      <c r="V995"/>
    </row>
    <row r="996" spans="1:22" ht="16.5" customHeight="1" hidden="1">
      <c r="A996" s="3" t="s">
        <v>722</v>
      </c>
      <c r="B996" s="3" t="s">
        <v>652</v>
      </c>
      <c r="C996" s="3"/>
      <c r="D996" s="3"/>
      <c r="E996" s="5" t="s">
        <v>653</v>
      </c>
      <c r="F996" s="40">
        <f>F997</f>
        <v>0</v>
      </c>
      <c r="G996" s="39">
        <f t="shared" si="11"/>
        <v>0</v>
      </c>
      <c r="H996" s="40">
        <f>H997</f>
        <v>0</v>
      </c>
      <c r="I996" s="49"/>
      <c r="J996"/>
      <c r="K996"/>
      <c r="L996"/>
      <c r="M996"/>
      <c r="N996"/>
      <c r="O996"/>
      <c r="P996"/>
      <c r="Q996"/>
      <c r="R996"/>
      <c r="S996"/>
      <c r="T996"/>
      <c r="U996"/>
      <c r="V996"/>
    </row>
    <row r="997" spans="1:22" ht="46.5" customHeight="1" hidden="1">
      <c r="A997" s="3" t="s">
        <v>722</v>
      </c>
      <c r="B997" s="3" t="s">
        <v>652</v>
      </c>
      <c r="C997" s="3" t="s">
        <v>499</v>
      </c>
      <c r="D997" s="3"/>
      <c r="E997" s="5" t="s">
        <v>500</v>
      </c>
      <c r="F997" s="40">
        <f>F998</f>
        <v>0</v>
      </c>
      <c r="G997" s="39">
        <f t="shared" si="11"/>
        <v>0</v>
      </c>
      <c r="H997" s="40">
        <f>H998</f>
        <v>0</v>
      </c>
      <c r="I997" s="49"/>
      <c r="J997"/>
      <c r="K997"/>
      <c r="L997"/>
      <c r="M997" s="84"/>
      <c r="N997"/>
      <c r="O997"/>
      <c r="P997"/>
      <c r="Q997"/>
      <c r="R997"/>
      <c r="S997"/>
      <c r="T997"/>
      <c r="U997"/>
      <c r="V997"/>
    </row>
    <row r="998" spans="1:22" ht="23.25" customHeight="1" hidden="1">
      <c r="A998" s="3" t="s">
        <v>722</v>
      </c>
      <c r="B998" s="3" t="s">
        <v>652</v>
      </c>
      <c r="C998" s="3" t="s">
        <v>499</v>
      </c>
      <c r="D998" s="3" t="s">
        <v>442</v>
      </c>
      <c r="E998" s="5" t="s">
        <v>501</v>
      </c>
      <c r="F998" s="40"/>
      <c r="G998" s="39">
        <f t="shared" si="11"/>
        <v>0</v>
      </c>
      <c r="H998" s="40"/>
      <c r="I998" s="49"/>
      <c r="J998"/>
      <c r="K998"/>
      <c r="L998"/>
      <c r="M998"/>
      <c r="N998"/>
      <c r="O998"/>
      <c r="P998"/>
      <c r="Q998"/>
      <c r="R998"/>
      <c r="S998"/>
      <c r="T998"/>
      <c r="U998"/>
      <c r="V998"/>
    </row>
    <row r="999" spans="1:22" ht="16.5" customHeight="1" hidden="1">
      <c r="A999" s="3" t="s">
        <v>722</v>
      </c>
      <c r="B999" s="3" t="s">
        <v>660</v>
      </c>
      <c r="C999" s="3"/>
      <c r="D999" s="3"/>
      <c r="E999" s="5" t="s">
        <v>661</v>
      </c>
      <c r="F999" s="40">
        <f>F1000</f>
        <v>0</v>
      </c>
      <c r="G999" s="39">
        <f t="shared" si="11"/>
        <v>0</v>
      </c>
      <c r="H999" s="40">
        <f>H1000</f>
        <v>0</v>
      </c>
      <c r="I999" s="49"/>
      <c r="J999"/>
      <c r="K999"/>
      <c r="L999"/>
      <c r="M999"/>
      <c r="N999"/>
      <c r="O999"/>
      <c r="P999"/>
      <c r="Q999"/>
      <c r="R999"/>
      <c r="S999"/>
      <c r="T999"/>
      <c r="U999"/>
      <c r="V999"/>
    </row>
    <row r="1000" spans="1:22" ht="44.25" customHeight="1" hidden="1">
      <c r="A1000" s="3" t="s">
        <v>722</v>
      </c>
      <c r="B1000" s="3" t="s">
        <v>660</v>
      </c>
      <c r="C1000" s="3" t="s">
        <v>499</v>
      </c>
      <c r="D1000" s="3"/>
      <c r="E1000" s="5" t="s">
        <v>500</v>
      </c>
      <c r="F1000" s="40">
        <f>F1001</f>
        <v>0</v>
      </c>
      <c r="G1000" s="39">
        <f t="shared" si="11"/>
        <v>0</v>
      </c>
      <c r="H1000" s="40">
        <f>H1001</f>
        <v>0</v>
      </c>
      <c r="I1000" s="49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</row>
    <row r="1001" spans="1:22" ht="27" customHeight="1" hidden="1">
      <c r="A1001" s="3" t="s">
        <v>722</v>
      </c>
      <c r="B1001" s="3" t="s">
        <v>660</v>
      </c>
      <c r="C1001" s="3" t="s">
        <v>499</v>
      </c>
      <c r="D1001" s="3" t="s">
        <v>442</v>
      </c>
      <c r="E1001" s="5" t="s">
        <v>501</v>
      </c>
      <c r="F1001" s="40"/>
      <c r="G1001" s="39">
        <f t="shared" si="11"/>
        <v>0</v>
      </c>
      <c r="H1001" s="40"/>
      <c r="I1001" s="49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</row>
    <row r="1002" spans="1:22" ht="16.5" customHeight="1" hidden="1">
      <c r="A1002" s="3" t="s">
        <v>722</v>
      </c>
      <c r="B1002" s="3" t="s">
        <v>668</v>
      </c>
      <c r="C1002" s="3"/>
      <c r="D1002" s="3"/>
      <c r="E1002" s="5" t="s">
        <v>669</v>
      </c>
      <c r="F1002" s="40">
        <f>F1003</f>
        <v>0</v>
      </c>
      <c r="G1002" s="39">
        <f t="shared" si="11"/>
        <v>0</v>
      </c>
      <c r="H1002" s="40">
        <f>H1003</f>
        <v>0</v>
      </c>
      <c r="I1002" s="49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</row>
    <row r="1003" spans="1:22" ht="45" customHeight="1" hidden="1">
      <c r="A1003" s="3" t="s">
        <v>722</v>
      </c>
      <c r="B1003" s="3" t="s">
        <v>668</v>
      </c>
      <c r="C1003" s="3" t="s">
        <v>499</v>
      </c>
      <c r="D1003" s="3"/>
      <c r="E1003" s="5" t="s">
        <v>500</v>
      </c>
      <c r="F1003" s="40">
        <f>F1004</f>
        <v>0</v>
      </c>
      <c r="G1003" s="39">
        <f t="shared" si="11"/>
        <v>0</v>
      </c>
      <c r="H1003" s="40">
        <f>H1004</f>
        <v>0</v>
      </c>
      <c r="I1003" s="49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</row>
    <row r="1004" spans="1:22" ht="26.25" customHeight="1" hidden="1">
      <c r="A1004" s="3" t="s">
        <v>722</v>
      </c>
      <c r="B1004" s="3" t="s">
        <v>668</v>
      </c>
      <c r="C1004" s="3" t="s">
        <v>499</v>
      </c>
      <c r="D1004" s="3" t="s">
        <v>442</v>
      </c>
      <c r="E1004" s="5" t="s">
        <v>501</v>
      </c>
      <c r="F1004" s="40"/>
      <c r="G1004" s="39">
        <f t="shared" si="11"/>
        <v>0</v>
      </c>
      <c r="H1004" s="40"/>
      <c r="I1004" s="49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</row>
    <row r="1005" spans="1:22" ht="16.5" customHeight="1" hidden="1">
      <c r="A1005" s="3" t="s">
        <v>722</v>
      </c>
      <c r="B1005" s="3" t="s">
        <v>670</v>
      </c>
      <c r="C1005" s="3"/>
      <c r="D1005" s="3"/>
      <c r="E1005" s="5" t="s">
        <v>671</v>
      </c>
      <c r="F1005" s="40">
        <f>F1006</f>
        <v>0</v>
      </c>
      <c r="G1005" s="39">
        <f t="shared" si="11"/>
        <v>0</v>
      </c>
      <c r="H1005" s="40">
        <f>H1006</f>
        <v>0</v>
      </c>
      <c r="I1005" s="49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</row>
    <row r="1006" spans="1:22" ht="48" customHeight="1" hidden="1">
      <c r="A1006" s="3" t="s">
        <v>722</v>
      </c>
      <c r="B1006" s="3" t="s">
        <v>670</v>
      </c>
      <c r="C1006" s="3" t="s">
        <v>499</v>
      </c>
      <c r="D1006" s="3"/>
      <c r="E1006" s="5" t="s">
        <v>500</v>
      </c>
      <c r="F1006" s="40">
        <f>F1007</f>
        <v>0</v>
      </c>
      <c r="G1006" s="39">
        <f t="shared" si="11"/>
        <v>0</v>
      </c>
      <c r="H1006" s="40">
        <f>H1007</f>
        <v>0</v>
      </c>
      <c r="I1006" s="49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</row>
    <row r="1007" spans="1:22" ht="29.25" customHeight="1" hidden="1">
      <c r="A1007" s="3" t="s">
        <v>722</v>
      </c>
      <c r="B1007" s="3" t="s">
        <v>670</v>
      </c>
      <c r="C1007" s="3" t="s">
        <v>499</v>
      </c>
      <c r="D1007" s="3" t="s">
        <v>442</v>
      </c>
      <c r="E1007" s="5" t="s">
        <v>501</v>
      </c>
      <c r="F1007" s="40"/>
      <c r="G1007" s="39">
        <f t="shared" si="11"/>
        <v>0</v>
      </c>
      <c r="H1007" s="40"/>
      <c r="I1007" s="49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</row>
    <row r="1008" spans="1:22" ht="16.5" customHeight="1" hidden="1">
      <c r="A1008" s="3" t="s">
        <v>722</v>
      </c>
      <c r="B1008" s="3" t="s">
        <v>491</v>
      </c>
      <c r="C1008" s="3"/>
      <c r="D1008" s="3"/>
      <c r="E1008" s="5" t="s">
        <v>492</v>
      </c>
      <c r="F1008" s="40">
        <f>F1009</f>
        <v>0</v>
      </c>
      <c r="G1008" s="39">
        <f t="shared" si="11"/>
        <v>0</v>
      </c>
      <c r="H1008" s="40">
        <f>H1009</f>
        <v>0</v>
      </c>
      <c r="I1008" s="49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</row>
    <row r="1009" spans="1:22" ht="42.75" customHeight="1" hidden="1">
      <c r="A1009" s="3" t="s">
        <v>722</v>
      </c>
      <c r="B1009" s="3" t="s">
        <v>491</v>
      </c>
      <c r="C1009" s="3" t="s">
        <v>499</v>
      </c>
      <c r="D1009" s="3"/>
      <c r="E1009" s="5" t="s">
        <v>500</v>
      </c>
      <c r="F1009" s="40">
        <f>F1010</f>
        <v>0</v>
      </c>
      <c r="G1009" s="39">
        <f t="shared" si="11"/>
        <v>0</v>
      </c>
      <c r="H1009" s="40">
        <f>H1010</f>
        <v>0</v>
      </c>
      <c r="I1009" s="4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</row>
    <row r="1010" spans="1:22" ht="24" customHeight="1" hidden="1">
      <c r="A1010" s="3" t="s">
        <v>722</v>
      </c>
      <c r="B1010" s="3" t="s">
        <v>491</v>
      </c>
      <c r="C1010" s="3" t="s">
        <v>499</v>
      </c>
      <c r="D1010" s="3" t="s">
        <v>442</v>
      </c>
      <c r="E1010" s="5" t="s">
        <v>501</v>
      </c>
      <c r="F1010" s="40"/>
      <c r="G1010" s="39">
        <f t="shared" si="11"/>
        <v>0</v>
      </c>
      <c r="H1010" s="40"/>
      <c r="I1010" s="49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</row>
    <row r="1011" spans="1:22" ht="30" customHeight="1" hidden="1">
      <c r="A1011" s="3" t="s">
        <v>722</v>
      </c>
      <c r="B1011" s="3" t="s">
        <v>745</v>
      </c>
      <c r="C1011" s="2"/>
      <c r="D1011" s="2"/>
      <c r="E1011" s="5" t="s">
        <v>746</v>
      </c>
      <c r="F1011" s="39">
        <f>F1012+F1014</f>
        <v>0</v>
      </c>
      <c r="G1011" s="39">
        <f t="shared" si="11"/>
        <v>0</v>
      </c>
      <c r="H1011" s="39">
        <f>H1012+H1014</f>
        <v>0</v>
      </c>
      <c r="I1011" s="50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</row>
    <row r="1012" spans="1:22" ht="27" customHeight="1" hidden="1">
      <c r="A1012" s="3" t="s">
        <v>722</v>
      </c>
      <c r="B1012" s="3" t="s">
        <v>745</v>
      </c>
      <c r="C1012" s="3" t="s">
        <v>747</v>
      </c>
      <c r="D1012" s="2"/>
      <c r="E1012" s="5" t="s">
        <v>748</v>
      </c>
      <c r="F1012" s="39">
        <f>F1013</f>
        <v>0</v>
      </c>
      <c r="G1012" s="39">
        <f t="shared" si="11"/>
        <v>0</v>
      </c>
      <c r="H1012" s="39">
        <f>H1013</f>
        <v>0</v>
      </c>
      <c r="I1012" s="51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</row>
    <row r="1013" spans="1:22" ht="16.5" customHeight="1" hidden="1">
      <c r="A1013" s="3" t="s">
        <v>722</v>
      </c>
      <c r="B1013" s="3" t="s">
        <v>745</v>
      </c>
      <c r="C1013" s="3" t="s">
        <v>747</v>
      </c>
      <c r="D1013" s="3" t="s">
        <v>749</v>
      </c>
      <c r="E1013" s="5" t="s">
        <v>750</v>
      </c>
      <c r="F1013" s="40">
        <v>0</v>
      </c>
      <c r="G1013" s="39">
        <f t="shared" si="11"/>
        <v>0</v>
      </c>
      <c r="H1013" s="40">
        <v>0</v>
      </c>
      <c r="I1013" s="50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</row>
    <row r="1014" spans="1:22" ht="30" customHeight="1" hidden="1">
      <c r="A1014" s="3" t="s">
        <v>722</v>
      </c>
      <c r="B1014" s="3" t="s">
        <v>745</v>
      </c>
      <c r="C1014" s="3" t="s">
        <v>751</v>
      </c>
      <c r="D1014" s="2"/>
      <c r="E1014" s="5" t="s">
        <v>752</v>
      </c>
      <c r="F1014" s="41">
        <f>F1015</f>
        <v>0</v>
      </c>
      <c r="G1014" s="39">
        <f t="shared" si="11"/>
        <v>0</v>
      </c>
      <c r="H1014" s="41">
        <f>H1015</f>
        <v>0</v>
      </c>
      <c r="I1014" s="49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</row>
    <row r="1015" spans="1:22" ht="16.5" customHeight="1" hidden="1">
      <c r="A1015" s="3" t="s">
        <v>722</v>
      </c>
      <c r="B1015" s="3" t="s">
        <v>745</v>
      </c>
      <c r="C1015" s="3" t="s">
        <v>751</v>
      </c>
      <c r="D1015" s="3" t="s">
        <v>749</v>
      </c>
      <c r="E1015" s="5" t="s">
        <v>750</v>
      </c>
      <c r="F1015" s="40">
        <v>0</v>
      </c>
      <c r="G1015" s="39">
        <f t="shared" si="11"/>
        <v>0</v>
      </c>
      <c r="H1015" s="40">
        <v>0</v>
      </c>
      <c r="I1015" s="49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</row>
    <row r="1016" spans="1:22" ht="30" customHeight="1" hidden="1">
      <c r="A1016" s="3" t="s">
        <v>722</v>
      </c>
      <c r="B1016" s="3" t="s">
        <v>753</v>
      </c>
      <c r="C1016" s="2"/>
      <c r="D1016" s="2"/>
      <c r="E1016" s="5" t="s">
        <v>754</v>
      </c>
      <c r="F1016" s="39">
        <f>F1019+F1021+F1017</f>
        <v>0</v>
      </c>
      <c r="G1016" s="39">
        <f t="shared" si="11"/>
        <v>0</v>
      </c>
      <c r="H1016" s="39">
        <f>H1019+H1021+H1017</f>
        <v>0</v>
      </c>
      <c r="I1016" s="50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</row>
    <row r="1017" spans="1:22" ht="30" customHeight="1" hidden="1">
      <c r="A1017" s="3" t="s">
        <v>722</v>
      </c>
      <c r="B1017" s="3" t="s">
        <v>753</v>
      </c>
      <c r="C1017" s="2">
        <v>5100300</v>
      </c>
      <c r="D1017" s="2"/>
      <c r="E1017" s="31" t="s">
        <v>326</v>
      </c>
      <c r="F1017" s="39">
        <f>F1018</f>
        <v>0</v>
      </c>
      <c r="G1017" s="39">
        <f t="shared" si="11"/>
        <v>0</v>
      </c>
      <c r="H1017" s="39">
        <f>H1018</f>
        <v>0</v>
      </c>
      <c r="I1017" s="51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</row>
    <row r="1018" spans="1:22" ht="12.75" hidden="1">
      <c r="A1018" s="3" t="s">
        <v>722</v>
      </c>
      <c r="B1018" s="3" t="s">
        <v>753</v>
      </c>
      <c r="C1018" s="2">
        <v>5100300</v>
      </c>
      <c r="D1018" s="3" t="s">
        <v>755</v>
      </c>
      <c r="E1018" s="31" t="s">
        <v>756</v>
      </c>
      <c r="F1018" s="39">
        <v>0</v>
      </c>
      <c r="G1018" s="39">
        <f t="shared" si="11"/>
        <v>0</v>
      </c>
      <c r="H1018" s="39">
        <v>0</v>
      </c>
      <c r="I1018" s="50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</row>
    <row r="1019" spans="1:22" ht="24.75" customHeight="1" hidden="1">
      <c r="A1019" s="3" t="s">
        <v>722</v>
      </c>
      <c r="B1019" s="3" t="s">
        <v>753</v>
      </c>
      <c r="C1019" s="3" t="s">
        <v>358</v>
      </c>
      <c r="D1019" s="2"/>
      <c r="E1019" s="31" t="s">
        <v>399</v>
      </c>
      <c r="F1019" s="39">
        <f>F1020</f>
        <v>0</v>
      </c>
      <c r="G1019" s="39">
        <f t="shared" si="11"/>
        <v>0</v>
      </c>
      <c r="H1019" s="39">
        <f>H1020</f>
        <v>0</v>
      </c>
      <c r="I1019" s="4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</row>
    <row r="1020" spans="1:22" ht="16.5" customHeight="1" hidden="1">
      <c r="A1020" s="3" t="s">
        <v>722</v>
      </c>
      <c r="B1020" s="3" t="s">
        <v>753</v>
      </c>
      <c r="C1020" s="3" t="s">
        <v>358</v>
      </c>
      <c r="D1020" s="3" t="s">
        <v>755</v>
      </c>
      <c r="E1020" s="31" t="s">
        <v>756</v>
      </c>
      <c r="F1020" s="40">
        <v>0</v>
      </c>
      <c r="G1020" s="39">
        <f t="shared" si="11"/>
        <v>0</v>
      </c>
      <c r="H1020" s="40">
        <v>0</v>
      </c>
      <c r="I1020" s="49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</row>
    <row r="1021" spans="1:22" ht="25.5" customHeight="1" hidden="1">
      <c r="A1021" s="3" t="s">
        <v>722</v>
      </c>
      <c r="B1021" s="3" t="s">
        <v>753</v>
      </c>
      <c r="C1021" s="3" t="s">
        <v>757</v>
      </c>
      <c r="D1021" s="2"/>
      <c r="E1021" s="5" t="s">
        <v>758</v>
      </c>
      <c r="F1021" s="41">
        <f>F1022</f>
        <v>0</v>
      </c>
      <c r="G1021" s="39">
        <f t="shared" si="11"/>
        <v>0</v>
      </c>
      <c r="H1021" s="41">
        <f>H1022</f>
        <v>0</v>
      </c>
      <c r="I1021" s="50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</row>
    <row r="1022" spans="1:22" ht="14.25" customHeight="1" hidden="1">
      <c r="A1022" s="3" t="s">
        <v>722</v>
      </c>
      <c r="B1022" s="3" t="s">
        <v>753</v>
      </c>
      <c r="C1022" s="3" t="s">
        <v>757</v>
      </c>
      <c r="D1022" s="3" t="s">
        <v>755</v>
      </c>
      <c r="E1022" s="5" t="s">
        <v>756</v>
      </c>
      <c r="F1022" s="40">
        <v>0</v>
      </c>
      <c r="G1022" s="39">
        <f t="shared" si="11"/>
        <v>0</v>
      </c>
      <c r="H1022" s="40">
        <v>0</v>
      </c>
      <c r="I1022" s="49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</row>
    <row r="1023" spans="1:22" ht="27" customHeight="1" hidden="1">
      <c r="A1023" s="3" t="s">
        <v>722</v>
      </c>
      <c r="B1023" s="3" t="s">
        <v>759</v>
      </c>
      <c r="C1023" s="2"/>
      <c r="D1023" s="2"/>
      <c r="E1023" s="5" t="s">
        <v>760</v>
      </c>
      <c r="F1023" s="39">
        <f>F1024</f>
        <v>0</v>
      </c>
      <c r="G1023" s="39">
        <f t="shared" si="11"/>
        <v>0</v>
      </c>
      <c r="H1023" s="39">
        <f>H1024</f>
        <v>0</v>
      </c>
      <c r="I1023" s="49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</row>
    <row r="1024" spans="1:22" ht="26.25" customHeight="1" hidden="1">
      <c r="A1024" s="3" t="s">
        <v>722</v>
      </c>
      <c r="B1024" s="3" t="s">
        <v>759</v>
      </c>
      <c r="C1024" s="3" t="s">
        <v>761</v>
      </c>
      <c r="D1024" s="2"/>
      <c r="E1024" s="5" t="s">
        <v>762</v>
      </c>
      <c r="F1024" s="39">
        <v>0</v>
      </c>
      <c r="G1024" s="39">
        <f t="shared" si="11"/>
        <v>0</v>
      </c>
      <c r="H1024" s="39">
        <v>0</v>
      </c>
      <c r="I1024" s="50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</row>
    <row r="1025" spans="1:22" ht="16.5" customHeight="1" hidden="1">
      <c r="A1025" s="3" t="s">
        <v>722</v>
      </c>
      <c r="B1025" s="3" t="s">
        <v>759</v>
      </c>
      <c r="C1025" s="3" t="s">
        <v>761</v>
      </c>
      <c r="D1025" s="3" t="s">
        <v>763</v>
      </c>
      <c r="E1025" s="5" t="s">
        <v>764</v>
      </c>
      <c r="F1025" s="40"/>
      <c r="G1025" s="39">
        <f t="shared" si="11"/>
        <v>0</v>
      </c>
      <c r="H1025" s="40"/>
      <c r="I1025" s="10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</row>
    <row r="1026" spans="1:22" ht="16.5" customHeight="1" hidden="1">
      <c r="A1026" s="3" t="s">
        <v>722</v>
      </c>
      <c r="B1026" s="3" t="s">
        <v>765</v>
      </c>
      <c r="C1026" s="2"/>
      <c r="D1026" s="2"/>
      <c r="E1026" s="5" t="s">
        <v>766</v>
      </c>
      <c r="F1026" s="39">
        <f>F1029+F1027</f>
        <v>0</v>
      </c>
      <c r="G1026" s="39">
        <f t="shared" si="11"/>
        <v>0</v>
      </c>
      <c r="H1026" s="39">
        <f>H1029+H1027</f>
        <v>0</v>
      </c>
      <c r="I1026" s="10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</row>
    <row r="1027" spans="1:22" ht="16.5" customHeight="1" hidden="1">
      <c r="A1027" s="3" t="s">
        <v>722</v>
      </c>
      <c r="B1027" s="3" t="s">
        <v>765</v>
      </c>
      <c r="C1027" s="2">
        <v>5100300</v>
      </c>
      <c r="D1027" s="2"/>
      <c r="E1027" s="46"/>
      <c r="F1027" s="39">
        <f>F1028</f>
        <v>0</v>
      </c>
      <c r="G1027" s="39">
        <f t="shared" si="11"/>
        <v>0</v>
      </c>
      <c r="H1027" s="39">
        <f>H1028</f>
        <v>0</v>
      </c>
      <c r="I1027" s="10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</row>
    <row r="1028" spans="1:22" ht="16.5" customHeight="1" hidden="1">
      <c r="A1028" s="3" t="s">
        <v>722</v>
      </c>
      <c r="B1028" s="3" t="s">
        <v>765</v>
      </c>
      <c r="C1028" s="2">
        <v>5100300</v>
      </c>
      <c r="D1028" s="3" t="s">
        <v>586</v>
      </c>
      <c r="E1028" s="46"/>
      <c r="F1028" s="39">
        <v>0</v>
      </c>
      <c r="G1028" s="39">
        <f t="shared" si="11"/>
        <v>0</v>
      </c>
      <c r="H1028" s="39">
        <v>0</v>
      </c>
      <c r="I1028" s="10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</row>
    <row r="1029" spans="1:22" ht="16.5" customHeight="1" hidden="1">
      <c r="A1029" s="3" t="s">
        <v>722</v>
      </c>
      <c r="B1029" s="3" t="s">
        <v>765</v>
      </c>
      <c r="C1029" s="3" t="s">
        <v>767</v>
      </c>
      <c r="D1029" s="2"/>
      <c r="E1029" s="5" t="s">
        <v>768</v>
      </c>
      <c r="F1029" s="39">
        <f>F1030</f>
        <v>0</v>
      </c>
      <c r="G1029" s="39">
        <f t="shared" si="11"/>
        <v>0</v>
      </c>
      <c r="H1029" s="39">
        <f>H1030</f>
        <v>0</v>
      </c>
      <c r="I1029" s="10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</row>
    <row r="1030" spans="1:22" ht="16.5" customHeight="1" hidden="1">
      <c r="A1030" s="3" t="s">
        <v>722</v>
      </c>
      <c r="B1030" s="3" t="s">
        <v>765</v>
      </c>
      <c r="C1030" s="3" t="s">
        <v>767</v>
      </c>
      <c r="D1030" s="3" t="s">
        <v>769</v>
      </c>
      <c r="E1030" s="5" t="s">
        <v>766</v>
      </c>
      <c r="F1030" s="40">
        <v>0</v>
      </c>
      <c r="G1030" s="39">
        <f t="shared" si="11"/>
        <v>0</v>
      </c>
      <c r="H1030" s="40">
        <v>0</v>
      </c>
      <c r="I1030" s="1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</row>
    <row r="1031" spans="1:22" ht="16.5" customHeight="1" hidden="1">
      <c r="A1031" s="3" t="s">
        <v>722</v>
      </c>
      <c r="B1031" s="3" t="s">
        <v>481</v>
      </c>
      <c r="C1031" s="2"/>
      <c r="D1031" s="2"/>
      <c r="E1031" s="11" t="s">
        <v>742</v>
      </c>
      <c r="F1031" s="39">
        <f>F1032+F1034</f>
        <v>0</v>
      </c>
      <c r="G1031" s="39">
        <f aca="true" t="shared" si="13" ref="G1031:G1120">H1031-F1031</f>
        <v>0</v>
      </c>
      <c r="H1031" s="39">
        <f>H1032+H1034</f>
        <v>0</v>
      </c>
      <c r="I1031" s="10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</row>
    <row r="1032" spans="1:22" ht="24" customHeight="1" hidden="1">
      <c r="A1032" s="3" t="s">
        <v>722</v>
      </c>
      <c r="B1032" s="3" t="s">
        <v>481</v>
      </c>
      <c r="C1032" s="3" t="s">
        <v>743</v>
      </c>
      <c r="D1032" s="2"/>
      <c r="E1032" s="5" t="s">
        <v>744</v>
      </c>
      <c r="F1032" s="39">
        <f>F1033</f>
        <v>0</v>
      </c>
      <c r="G1032" s="39">
        <f t="shared" si="13"/>
        <v>0</v>
      </c>
      <c r="H1032" s="39">
        <f>H1033</f>
        <v>0</v>
      </c>
      <c r="I1032" s="10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</row>
    <row r="1033" spans="1:22" ht="16.5" customHeight="1" hidden="1">
      <c r="A1033" s="3" t="s">
        <v>722</v>
      </c>
      <c r="B1033" s="3" t="s">
        <v>481</v>
      </c>
      <c r="C1033" s="3" t="s">
        <v>743</v>
      </c>
      <c r="D1033" s="3" t="s">
        <v>728</v>
      </c>
      <c r="E1033" s="5" t="s">
        <v>729</v>
      </c>
      <c r="F1033" s="40"/>
      <c r="G1033" s="39">
        <f t="shared" si="13"/>
        <v>0</v>
      </c>
      <c r="H1033" s="40"/>
      <c r="I1033" s="10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</row>
    <row r="1034" spans="1:22" ht="24" customHeight="1" hidden="1">
      <c r="A1034" s="3" t="s">
        <v>722</v>
      </c>
      <c r="B1034" s="3" t="s">
        <v>481</v>
      </c>
      <c r="C1034" s="3" t="s">
        <v>502</v>
      </c>
      <c r="D1034" s="3"/>
      <c r="E1034" s="5" t="s">
        <v>744</v>
      </c>
      <c r="F1034" s="40">
        <f>F1035</f>
        <v>0</v>
      </c>
      <c r="G1034" s="39">
        <f t="shared" si="13"/>
        <v>0</v>
      </c>
      <c r="H1034" s="40">
        <f>H1035</f>
        <v>0</v>
      </c>
      <c r="I1034" s="10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</row>
    <row r="1035" spans="1:22" ht="16.5" customHeight="1" hidden="1">
      <c r="A1035" s="3" t="s">
        <v>722</v>
      </c>
      <c r="B1035" s="3" t="s">
        <v>481</v>
      </c>
      <c r="C1035" s="3" t="s">
        <v>502</v>
      </c>
      <c r="D1035" s="3" t="s">
        <v>728</v>
      </c>
      <c r="E1035" s="5" t="s">
        <v>729</v>
      </c>
      <c r="F1035" s="40">
        <v>0</v>
      </c>
      <c r="G1035" s="39">
        <f t="shared" si="13"/>
        <v>0</v>
      </c>
      <c r="H1035" s="40">
        <v>0</v>
      </c>
      <c r="I1035" s="10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</row>
    <row r="1036" spans="1:22" ht="16.5" customHeight="1">
      <c r="A1036" s="3" t="s">
        <v>722</v>
      </c>
      <c r="B1036" s="3" t="s">
        <v>381</v>
      </c>
      <c r="C1036" s="3"/>
      <c r="D1036" s="3"/>
      <c r="E1036" s="5" t="s">
        <v>384</v>
      </c>
      <c r="F1036" s="40">
        <f>F1037</f>
        <v>30000</v>
      </c>
      <c r="G1036" s="39">
        <f t="shared" si="13"/>
        <v>90000</v>
      </c>
      <c r="H1036" s="40">
        <f>H1037</f>
        <v>120000</v>
      </c>
      <c r="I1036" s="10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</row>
    <row r="1037" spans="1:22" ht="16.5" customHeight="1">
      <c r="A1037" s="3" t="s">
        <v>722</v>
      </c>
      <c r="B1037" s="3" t="s">
        <v>381</v>
      </c>
      <c r="C1037" s="3" t="s">
        <v>382</v>
      </c>
      <c r="D1037" s="3"/>
      <c r="E1037" s="5" t="s">
        <v>386</v>
      </c>
      <c r="F1037" s="40">
        <f>F1038+F1039</f>
        <v>30000</v>
      </c>
      <c r="G1037" s="39">
        <f t="shared" si="13"/>
        <v>90000</v>
      </c>
      <c r="H1037" s="40">
        <f>H1038+H1039</f>
        <v>120000</v>
      </c>
      <c r="I1037" s="10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</row>
    <row r="1038" spans="1:22" ht="16.5" customHeight="1">
      <c r="A1038" s="3" t="s">
        <v>722</v>
      </c>
      <c r="B1038" s="3" t="s">
        <v>381</v>
      </c>
      <c r="C1038" s="3" t="s">
        <v>382</v>
      </c>
      <c r="D1038" s="3" t="s">
        <v>383</v>
      </c>
      <c r="E1038" s="5" t="s">
        <v>385</v>
      </c>
      <c r="F1038" s="40">
        <v>30000</v>
      </c>
      <c r="G1038" s="39">
        <f t="shared" si="13"/>
        <v>-30000</v>
      </c>
      <c r="H1038" s="40">
        <v>0</v>
      </c>
      <c r="I1038" s="10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</row>
    <row r="1039" spans="1:22" ht="16.5" customHeight="1">
      <c r="A1039" s="3" t="s">
        <v>722</v>
      </c>
      <c r="B1039" s="3" t="s">
        <v>381</v>
      </c>
      <c r="C1039" s="3" t="s">
        <v>382</v>
      </c>
      <c r="D1039" s="3" t="s">
        <v>792</v>
      </c>
      <c r="E1039" s="5" t="s">
        <v>816</v>
      </c>
      <c r="F1039" s="40">
        <v>0</v>
      </c>
      <c r="G1039" s="39">
        <f t="shared" si="13"/>
        <v>120000</v>
      </c>
      <c r="H1039" s="40">
        <v>120000</v>
      </c>
      <c r="I1039" s="10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</row>
    <row r="1040" spans="1:22" ht="29.25" customHeight="1">
      <c r="A1040" s="3" t="s">
        <v>722</v>
      </c>
      <c r="B1040" s="3" t="s">
        <v>435</v>
      </c>
      <c r="C1040" s="3"/>
      <c r="D1040" s="3"/>
      <c r="E1040" s="11" t="s">
        <v>454</v>
      </c>
      <c r="F1040" s="40">
        <f>F1041+F1044</f>
        <v>25998800</v>
      </c>
      <c r="G1040" s="39">
        <f t="shared" si="13"/>
        <v>6405500</v>
      </c>
      <c r="H1040" s="40">
        <f>H1041+H1044</f>
        <v>32404300</v>
      </c>
      <c r="I1040" s="1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</row>
    <row r="1041" spans="1:22" ht="24.75" customHeight="1">
      <c r="A1041" s="3" t="s">
        <v>722</v>
      </c>
      <c r="B1041" s="3" t="s">
        <v>435</v>
      </c>
      <c r="C1041" s="3" t="s">
        <v>747</v>
      </c>
      <c r="D1041" s="2"/>
      <c r="E1041" s="11" t="s">
        <v>748</v>
      </c>
      <c r="F1041" s="39">
        <f>F1042+F1043</f>
        <v>11098800</v>
      </c>
      <c r="G1041" s="39">
        <f t="shared" si="13"/>
        <v>-94500</v>
      </c>
      <c r="H1041" s="39">
        <f>H1042+H1043</f>
        <v>11004300</v>
      </c>
      <c r="I1041" s="10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</row>
    <row r="1042" spans="1:22" ht="16.5" customHeight="1" hidden="1">
      <c r="A1042" s="3" t="s">
        <v>722</v>
      </c>
      <c r="B1042" s="3" t="s">
        <v>435</v>
      </c>
      <c r="C1042" s="3" t="s">
        <v>747</v>
      </c>
      <c r="D1042" s="3" t="s">
        <v>749</v>
      </c>
      <c r="E1042" s="5" t="s">
        <v>750</v>
      </c>
      <c r="F1042" s="40">
        <v>0</v>
      </c>
      <c r="G1042" s="39">
        <f t="shared" si="13"/>
        <v>0</v>
      </c>
      <c r="H1042" s="40">
        <v>0</v>
      </c>
      <c r="I1042" s="10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</row>
    <row r="1043" spans="1:22" ht="24.75" customHeight="1">
      <c r="A1043" s="3" t="s">
        <v>722</v>
      </c>
      <c r="B1043" s="3" t="s">
        <v>435</v>
      </c>
      <c r="C1043" s="3" t="s">
        <v>747</v>
      </c>
      <c r="D1043" s="3" t="s">
        <v>546</v>
      </c>
      <c r="E1043" s="11" t="s">
        <v>547</v>
      </c>
      <c r="F1043" s="40">
        <v>11098800</v>
      </c>
      <c r="G1043" s="39">
        <f t="shared" si="13"/>
        <v>-94500</v>
      </c>
      <c r="H1043" s="40">
        <v>11004300</v>
      </c>
      <c r="I1043" s="10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</row>
    <row r="1044" spans="1:22" ht="23.25" customHeight="1">
      <c r="A1044" s="3" t="s">
        <v>722</v>
      </c>
      <c r="B1044" s="3" t="s">
        <v>435</v>
      </c>
      <c r="C1044" s="3" t="s">
        <v>751</v>
      </c>
      <c r="D1044" s="2"/>
      <c r="E1044" s="11" t="s">
        <v>752</v>
      </c>
      <c r="F1044" s="41">
        <f>F1045+F1046</f>
        <v>14900000</v>
      </c>
      <c r="G1044" s="39">
        <f t="shared" si="13"/>
        <v>6500000</v>
      </c>
      <c r="H1044" s="41">
        <f>H1045+H1046</f>
        <v>21400000</v>
      </c>
      <c r="I1044" s="10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</row>
    <row r="1045" spans="1:22" ht="16.5" customHeight="1" hidden="1">
      <c r="A1045" s="3" t="s">
        <v>722</v>
      </c>
      <c r="B1045" s="3" t="s">
        <v>435</v>
      </c>
      <c r="C1045" s="3" t="s">
        <v>751</v>
      </c>
      <c r="D1045" s="3" t="s">
        <v>749</v>
      </c>
      <c r="E1045" s="11" t="s">
        <v>750</v>
      </c>
      <c r="F1045" s="40">
        <v>0</v>
      </c>
      <c r="G1045" s="39">
        <f t="shared" si="13"/>
        <v>0</v>
      </c>
      <c r="H1045" s="40">
        <v>0</v>
      </c>
      <c r="I1045" s="10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</row>
    <row r="1046" spans="1:22" ht="22.5" customHeight="1">
      <c r="A1046" s="3" t="s">
        <v>722</v>
      </c>
      <c r="B1046" s="3" t="s">
        <v>435</v>
      </c>
      <c r="C1046" s="3" t="s">
        <v>751</v>
      </c>
      <c r="D1046" s="3" t="s">
        <v>546</v>
      </c>
      <c r="E1046" s="11" t="s">
        <v>547</v>
      </c>
      <c r="F1046" s="40">
        <v>14900000</v>
      </c>
      <c r="G1046" s="39">
        <f t="shared" si="13"/>
        <v>6500000</v>
      </c>
      <c r="H1046" s="40">
        <v>21400000</v>
      </c>
      <c r="I1046" s="10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</row>
    <row r="1047" spans="1:22" ht="36.75" customHeight="1" hidden="1">
      <c r="A1047" s="3" t="s">
        <v>722</v>
      </c>
      <c r="B1047" s="3" t="s">
        <v>436</v>
      </c>
      <c r="C1047" s="3"/>
      <c r="D1047" s="3"/>
      <c r="E1047" s="11" t="s">
        <v>441</v>
      </c>
      <c r="F1047" s="40">
        <f>F1048+F1056+F1050+F1052+F1054</f>
        <v>0</v>
      </c>
      <c r="G1047" s="39">
        <f t="shared" si="13"/>
        <v>0</v>
      </c>
      <c r="H1047" s="40">
        <f>H1048+H1056+H1050+H1052+H1054</f>
        <v>0</v>
      </c>
      <c r="I1047" s="10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</row>
    <row r="1048" spans="1:22" ht="27.75" customHeight="1" hidden="1">
      <c r="A1048" s="3" t="s">
        <v>722</v>
      </c>
      <c r="B1048" s="3" t="s">
        <v>436</v>
      </c>
      <c r="C1048" s="3" t="s">
        <v>761</v>
      </c>
      <c r="D1048" s="2"/>
      <c r="E1048" s="11" t="s">
        <v>762</v>
      </c>
      <c r="F1048" s="39">
        <f>F1049</f>
        <v>0</v>
      </c>
      <c r="G1048" s="39">
        <f t="shared" si="13"/>
        <v>0</v>
      </c>
      <c r="H1048" s="39">
        <f>H1049</f>
        <v>0</v>
      </c>
      <c r="I1048" s="10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</row>
    <row r="1049" spans="1:22" ht="16.5" customHeight="1" hidden="1">
      <c r="A1049" s="3" t="s">
        <v>722</v>
      </c>
      <c r="B1049" s="3" t="s">
        <v>436</v>
      </c>
      <c r="C1049" s="3" t="s">
        <v>761</v>
      </c>
      <c r="D1049" s="3" t="s">
        <v>763</v>
      </c>
      <c r="E1049" s="5" t="s">
        <v>764</v>
      </c>
      <c r="F1049" s="40">
        <v>0</v>
      </c>
      <c r="G1049" s="39">
        <f>H1049-F1049</f>
        <v>0</v>
      </c>
      <c r="H1049" s="40">
        <v>0</v>
      </c>
      <c r="I1049" s="10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</row>
    <row r="1050" spans="1:22" ht="16.5" customHeight="1" hidden="1">
      <c r="A1050" s="3" t="s">
        <v>722</v>
      </c>
      <c r="B1050" s="3" t="s">
        <v>436</v>
      </c>
      <c r="C1050" s="3" t="s">
        <v>767</v>
      </c>
      <c r="D1050" s="3"/>
      <c r="E1050" s="5" t="s">
        <v>768</v>
      </c>
      <c r="F1050" s="40">
        <f>F1051</f>
        <v>0</v>
      </c>
      <c r="G1050" s="39">
        <f t="shared" si="13"/>
        <v>0</v>
      </c>
      <c r="H1050" s="40">
        <f>H1051</f>
        <v>0</v>
      </c>
      <c r="I1050" s="1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</row>
    <row r="1051" spans="1:22" ht="16.5" customHeight="1" hidden="1">
      <c r="A1051" s="3" t="s">
        <v>722</v>
      </c>
      <c r="B1051" s="3" t="s">
        <v>436</v>
      </c>
      <c r="C1051" s="3" t="s">
        <v>767</v>
      </c>
      <c r="D1051" s="3" t="s">
        <v>769</v>
      </c>
      <c r="E1051" s="5" t="s">
        <v>766</v>
      </c>
      <c r="F1051" s="40"/>
      <c r="G1051" s="39">
        <f t="shared" si="13"/>
        <v>0</v>
      </c>
      <c r="H1051" s="40"/>
      <c r="I1051" s="10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</row>
    <row r="1052" spans="1:22" ht="16.5" customHeight="1" hidden="1">
      <c r="A1052" s="3" t="s">
        <v>722</v>
      </c>
      <c r="B1052" s="3" t="s">
        <v>436</v>
      </c>
      <c r="C1052" s="3" t="s">
        <v>549</v>
      </c>
      <c r="D1052" s="3"/>
      <c r="E1052" s="5" t="s">
        <v>768</v>
      </c>
      <c r="F1052" s="40">
        <f>F1053</f>
        <v>0</v>
      </c>
      <c r="G1052" s="39">
        <f t="shared" si="13"/>
        <v>0</v>
      </c>
      <c r="H1052" s="40">
        <f>H1053</f>
        <v>0</v>
      </c>
      <c r="I1052" s="10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</row>
    <row r="1053" spans="1:22" ht="16.5" customHeight="1" hidden="1">
      <c r="A1053" s="3" t="s">
        <v>722</v>
      </c>
      <c r="B1053" s="3" t="s">
        <v>436</v>
      </c>
      <c r="C1053" s="3" t="s">
        <v>549</v>
      </c>
      <c r="D1053" s="3" t="s">
        <v>769</v>
      </c>
      <c r="E1053" s="5" t="s">
        <v>766</v>
      </c>
      <c r="F1053" s="40">
        <v>0</v>
      </c>
      <c r="G1053" s="39">
        <f t="shared" si="13"/>
        <v>0</v>
      </c>
      <c r="H1053" s="40">
        <v>0</v>
      </c>
      <c r="I1053" s="10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</row>
    <row r="1054" spans="1:22" ht="16.5" customHeight="1" hidden="1">
      <c r="A1054" s="3" t="s">
        <v>722</v>
      </c>
      <c r="B1054" s="3" t="s">
        <v>436</v>
      </c>
      <c r="C1054" s="3" t="s">
        <v>358</v>
      </c>
      <c r="D1054" s="2"/>
      <c r="E1054" s="11" t="s">
        <v>239</v>
      </c>
      <c r="F1054" s="40">
        <f>F1055</f>
        <v>0</v>
      </c>
      <c r="G1054" s="39">
        <f t="shared" si="13"/>
        <v>0</v>
      </c>
      <c r="H1054" s="40">
        <f>H1055</f>
        <v>0</v>
      </c>
      <c r="I1054" s="10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</row>
    <row r="1055" spans="1:22" ht="16.5" customHeight="1" hidden="1">
      <c r="A1055" s="3" t="s">
        <v>722</v>
      </c>
      <c r="B1055" s="3" t="s">
        <v>436</v>
      </c>
      <c r="C1055" s="3" t="s">
        <v>358</v>
      </c>
      <c r="D1055" s="3" t="s">
        <v>755</v>
      </c>
      <c r="E1055" s="5" t="s">
        <v>756</v>
      </c>
      <c r="F1055" s="40"/>
      <c r="G1055" s="39">
        <f t="shared" si="13"/>
        <v>0</v>
      </c>
      <c r="H1055" s="40"/>
      <c r="I1055" s="10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</row>
    <row r="1056" spans="1:22" ht="27" customHeight="1" hidden="1">
      <c r="A1056" s="3" t="s">
        <v>722</v>
      </c>
      <c r="B1056" s="3" t="s">
        <v>436</v>
      </c>
      <c r="C1056" s="3" t="s">
        <v>757</v>
      </c>
      <c r="D1056" s="2"/>
      <c r="E1056" s="5" t="s">
        <v>758</v>
      </c>
      <c r="F1056" s="41">
        <f>F1057</f>
        <v>0</v>
      </c>
      <c r="G1056" s="39">
        <f>H1056-F1056</f>
        <v>0</v>
      </c>
      <c r="H1056" s="41">
        <f>H1057</f>
        <v>0</v>
      </c>
      <c r="I1056" s="10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</row>
    <row r="1057" spans="1:22" ht="16.5" customHeight="1" hidden="1">
      <c r="A1057" s="3" t="s">
        <v>722</v>
      </c>
      <c r="B1057" s="3" t="s">
        <v>436</v>
      </c>
      <c r="C1057" s="3" t="s">
        <v>757</v>
      </c>
      <c r="D1057" s="3" t="s">
        <v>755</v>
      </c>
      <c r="E1057" s="5" t="s">
        <v>756</v>
      </c>
      <c r="F1057" s="40"/>
      <c r="G1057" s="39">
        <f>H1057-F1057</f>
        <v>0</v>
      </c>
      <c r="H1057" s="40"/>
      <c r="I1057" s="10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</row>
    <row r="1058" spans="1:22" ht="37.5" customHeight="1" hidden="1">
      <c r="A1058" s="1" t="s">
        <v>770</v>
      </c>
      <c r="B1058" s="7"/>
      <c r="C1058" s="7"/>
      <c r="D1058" s="7"/>
      <c r="E1058" s="28" t="s">
        <v>771</v>
      </c>
      <c r="F1058" s="38">
        <f>F1066+F1079+F1092+F1099+F1135+F1147+F1122+F1069+F1076+F1127+F1059+F1132+F1144</f>
        <v>0</v>
      </c>
      <c r="G1058" s="38">
        <f t="shared" si="13"/>
        <v>0</v>
      </c>
      <c r="H1058" s="38">
        <f>H1066+H1079+H1092+H1099+H1135+H1147+H1122+H1069+H1076+H1127+H1059+H1132+H1144</f>
        <v>0</v>
      </c>
      <c r="I1058" s="10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</row>
    <row r="1059" spans="1:22" ht="17.25" customHeight="1" hidden="1">
      <c r="A1059" s="3" t="s">
        <v>770</v>
      </c>
      <c r="B1059" s="3" t="s">
        <v>490</v>
      </c>
      <c r="C1059" s="7"/>
      <c r="D1059" s="7"/>
      <c r="E1059" s="5" t="s">
        <v>601</v>
      </c>
      <c r="F1059" s="39">
        <f>F1060</f>
        <v>0</v>
      </c>
      <c r="G1059" s="39">
        <f t="shared" si="13"/>
        <v>0</v>
      </c>
      <c r="H1059" s="39">
        <f>H1060</f>
        <v>0</v>
      </c>
      <c r="I1059" s="10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</row>
    <row r="1060" spans="1:22" ht="18" customHeight="1" hidden="1">
      <c r="A1060" s="3" t="s">
        <v>770</v>
      </c>
      <c r="B1060" s="3" t="s">
        <v>490</v>
      </c>
      <c r="C1060" s="3" t="s">
        <v>772</v>
      </c>
      <c r="D1060" s="2"/>
      <c r="E1060" s="5" t="s">
        <v>635</v>
      </c>
      <c r="F1060" s="39">
        <f>F1061+F1062+F1063+F1065+F1064</f>
        <v>0</v>
      </c>
      <c r="G1060" s="39">
        <f t="shared" si="13"/>
        <v>0</v>
      </c>
      <c r="H1060" s="39">
        <f>H1061+H1062+H1063+H1065+H1064</f>
        <v>0</v>
      </c>
      <c r="I1060" s="1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</row>
    <row r="1061" spans="1:22" ht="18" customHeight="1" hidden="1">
      <c r="A1061" s="3" t="s">
        <v>770</v>
      </c>
      <c r="B1061" s="3" t="s">
        <v>490</v>
      </c>
      <c r="C1061" s="3" t="s">
        <v>772</v>
      </c>
      <c r="D1061" s="3" t="s">
        <v>586</v>
      </c>
      <c r="E1061" s="5" t="s">
        <v>587</v>
      </c>
      <c r="F1061" s="39">
        <v>0</v>
      </c>
      <c r="G1061" s="39">
        <f t="shared" si="13"/>
        <v>0</v>
      </c>
      <c r="H1061" s="39">
        <v>0</v>
      </c>
      <c r="I1061" s="10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</row>
    <row r="1062" spans="1:22" ht="18" customHeight="1" hidden="1">
      <c r="A1062" s="3" t="s">
        <v>770</v>
      </c>
      <c r="B1062" s="3" t="s">
        <v>490</v>
      </c>
      <c r="C1062" s="3" t="s">
        <v>772</v>
      </c>
      <c r="D1062" s="3" t="s">
        <v>543</v>
      </c>
      <c r="E1062" s="11" t="s">
        <v>532</v>
      </c>
      <c r="F1062" s="39">
        <v>0</v>
      </c>
      <c r="G1062" s="39">
        <f t="shared" si="13"/>
        <v>0</v>
      </c>
      <c r="H1062" s="39">
        <v>0</v>
      </c>
      <c r="I1062" s="10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</row>
    <row r="1063" spans="1:22" ht="18" customHeight="1" hidden="1">
      <c r="A1063" s="3" t="s">
        <v>770</v>
      </c>
      <c r="B1063" s="3" t="s">
        <v>490</v>
      </c>
      <c r="C1063" s="3" t="s">
        <v>772</v>
      </c>
      <c r="D1063" s="3" t="s">
        <v>544</v>
      </c>
      <c r="E1063" s="11" t="s">
        <v>533</v>
      </c>
      <c r="F1063" s="39">
        <v>0</v>
      </c>
      <c r="G1063" s="39">
        <f t="shared" si="13"/>
        <v>0</v>
      </c>
      <c r="H1063" s="39">
        <v>0</v>
      </c>
      <c r="I1063" s="10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</row>
    <row r="1064" spans="1:22" ht="21.75" customHeight="1" hidden="1">
      <c r="A1064" s="3" t="s">
        <v>770</v>
      </c>
      <c r="B1064" s="3" t="s">
        <v>490</v>
      </c>
      <c r="C1064" s="3" t="s">
        <v>772</v>
      </c>
      <c r="D1064" s="3" t="s">
        <v>524</v>
      </c>
      <c r="E1064" s="11" t="s">
        <v>534</v>
      </c>
      <c r="F1064" s="39">
        <v>0</v>
      </c>
      <c r="G1064" s="39">
        <f t="shared" si="13"/>
        <v>0</v>
      </c>
      <c r="H1064" s="39">
        <v>0</v>
      </c>
      <c r="I1064" s="10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</row>
    <row r="1065" spans="1:22" ht="18" customHeight="1" hidden="1">
      <c r="A1065" s="3" t="s">
        <v>770</v>
      </c>
      <c r="B1065" s="3" t="s">
        <v>490</v>
      </c>
      <c r="C1065" s="3" t="s">
        <v>772</v>
      </c>
      <c r="D1065" s="3" t="s">
        <v>520</v>
      </c>
      <c r="E1065" s="11" t="s">
        <v>535</v>
      </c>
      <c r="F1065" s="39">
        <v>0</v>
      </c>
      <c r="G1065" s="39">
        <f t="shared" si="13"/>
        <v>0</v>
      </c>
      <c r="H1065" s="39">
        <v>0</v>
      </c>
      <c r="I1065" s="10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</row>
    <row r="1066" spans="1:22" ht="16.5" customHeight="1" hidden="1">
      <c r="A1066" s="3" t="s">
        <v>770</v>
      </c>
      <c r="B1066" s="3" t="s">
        <v>600</v>
      </c>
      <c r="C1066" s="2"/>
      <c r="D1066" s="2"/>
      <c r="E1066" s="11" t="s">
        <v>601</v>
      </c>
      <c r="F1066" s="39">
        <f aca="true" t="shared" si="14" ref="F1066:H1067">F1067</f>
        <v>0</v>
      </c>
      <c r="G1066" s="39">
        <f t="shared" si="13"/>
        <v>0</v>
      </c>
      <c r="H1066" s="39">
        <f t="shared" si="14"/>
        <v>0</v>
      </c>
      <c r="I1066" s="10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</row>
    <row r="1067" spans="1:22" ht="16.5" customHeight="1" hidden="1">
      <c r="A1067" s="3" t="s">
        <v>770</v>
      </c>
      <c r="B1067" s="3" t="s">
        <v>600</v>
      </c>
      <c r="C1067" s="3" t="s">
        <v>772</v>
      </c>
      <c r="D1067" s="2"/>
      <c r="E1067" s="11" t="s">
        <v>635</v>
      </c>
      <c r="F1067" s="39">
        <f t="shared" si="14"/>
        <v>0</v>
      </c>
      <c r="G1067" s="39">
        <f t="shared" si="13"/>
        <v>0</v>
      </c>
      <c r="H1067" s="39">
        <f t="shared" si="14"/>
        <v>0</v>
      </c>
      <c r="I1067" s="10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</row>
    <row r="1068" spans="1:22" ht="16.5" customHeight="1" hidden="1">
      <c r="A1068" s="3" t="s">
        <v>770</v>
      </c>
      <c r="B1068" s="3" t="s">
        <v>600</v>
      </c>
      <c r="C1068" s="3" t="s">
        <v>772</v>
      </c>
      <c r="D1068" s="3" t="s">
        <v>586</v>
      </c>
      <c r="E1068" s="11" t="s">
        <v>587</v>
      </c>
      <c r="F1068" s="40">
        <v>0</v>
      </c>
      <c r="G1068" s="39">
        <f t="shared" si="13"/>
        <v>0</v>
      </c>
      <c r="H1068" s="40">
        <v>0</v>
      </c>
      <c r="I1068" s="10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</row>
    <row r="1069" spans="1:22" ht="15.75" customHeight="1" hidden="1">
      <c r="A1069" s="3" t="s">
        <v>770</v>
      </c>
      <c r="B1069" s="3" t="s">
        <v>410</v>
      </c>
      <c r="C1069" s="3"/>
      <c r="D1069" s="3"/>
      <c r="E1069" s="44" t="s">
        <v>418</v>
      </c>
      <c r="F1069" s="40">
        <f>F1072+F1074+F1070</f>
        <v>0</v>
      </c>
      <c r="G1069" s="39">
        <f t="shared" si="13"/>
        <v>0</v>
      </c>
      <c r="H1069" s="40">
        <f>H1072+H1074+H1070</f>
        <v>0</v>
      </c>
      <c r="I1069" s="10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</row>
    <row r="1070" spans="1:22" ht="23.25" customHeight="1" hidden="1">
      <c r="A1070" s="3" t="s">
        <v>770</v>
      </c>
      <c r="B1070" s="3" t="s">
        <v>410</v>
      </c>
      <c r="C1070" s="3" t="s">
        <v>3</v>
      </c>
      <c r="D1070" s="3"/>
      <c r="E1070" s="31" t="s">
        <v>4</v>
      </c>
      <c r="F1070" s="40">
        <f>F1071</f>
        <v>0</v>
      </c>
      <c r="G1070" s="39">
        <f t="shared" si="13"/>
        <v>0</v>
      </c>
      <c r="H1070" s="40">
        <f>H1071</f>
        <v>0</v>
      </c>
      <c r="I1070" s="1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</row>
    <row r="1071" spans="1:22" ht="16.5" customHeight="1" hidden="1">
      <c r="A1071" s="3" t="s">
        <v>770</v>
      </c>
      <c r="B1071" s="3" t="s">
        <v>410</v>
      </c>
      <c r="C1071" s="3" t="s">
        <v>3</v>
      </c>
      <c r="D1071" s="3" t="s">
        <v>630</v>
      </c>
      <c r="E1071" s="31" t="s">
        <v>631</v>
      </c>
      <c r="F1071" s="40"/>
      <c r="G1071" s="39">
        <f t="shared" si="13"/>
        <v>0</v>
      </c>
      <c r="H1071" s="40"/>
      <c r="I1071" s="10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</row>
    <row r="1072" spans="1:22" ht="32.25" customHeight="1" hidden="1">
      <c r="A1072" s="3" t="s">
        <v>770</v>
      </c>
      <c r="B1072" s="3" t="s">
        <v>410</v>
      </c>
      <c r="C1072" s="3" t="s">
        <v>411</v>
      </c>
      <c r="D1072" s="3"/>
      <c r="E1072" s="31" t="s">
        <v>419</v>
      </c>
      <c r="F1072" s="40">
        <f>F1073</f>
        <v>0</v>
      </c>
      <c r="G1072" s="39">
        <f t="shared" si="13"/>
        <v>0</v>
      </c>
      <c r="H1072" s="40">
        <f>H1073</f>
        <v>0</v>
      </c>
      <c r="I1072" s="10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</row>
    <row r="1073" spans="1:22" ht="16.5" customHeight="1" hidden="1">
      <c r="A1073" s="3" t="s">
        <v>770</v>
      </c>
      <c r="B1073" s="3" t="s">
        <v>410</v>
      </c>
      <c r="C1073" s="3" t="s">
        <v>411</v>
      </c>
      <c r="D1073" s="3" t="s">
        <v>630</v>
      </c>
      <c r="E1073" s="31" t="s">
        <v>631</v>
      </c>
      <c r="F1073" s="40">
        <v>0</v>
      </c>
      <c r="G1073" s="39">
        <f t="shared" si="13"/>
        <v>0</v>
      </c>
      <c r="H1073" s="40">
        <v>0</v>
      </c>
      <c r="I1073" s="10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</row>
    <row r="1074" spans="1:22" ht="29.25" customHeight="1" hidden="1">
      <c r="A1074" s="3" t="s">
        <v>770</v>
      </c>
      <c r="B1074" s="3" t="s">
        <v>410</v>
      </c>
      <c r="C1074" s="3" t="s">
        <v>503</v>
      </c>
      <c r="D1074" s="3"/>
      <c r="E1074" s="31" t="s">
        <v>504</v>
      </c>
      <c r="F1074" s="40">
        <f>F1075</f>
        <v>0</v>
      </c>
      <c r="G1074" s="39">
        <f t="shared" si="13"/>
        <v>0</v>
      </c>
      <c r="H1074" s="40">
        <f>H1075</f>
        <v>0</v>
      </c>
      <c r="I1074" s="10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</row>
    <row r="1075" spans="1:22" ht="16.5" customHeight="1" hidden="1">
      <c r="A1075" s="3" t="s">
        <v>770</v>
      </c>
      <c r="B1075" s="3" t="s">
        <v>410</v>
      </c>
      <c r="C1075" s="3" t="s">
        <v>503</v>
      </c>
      <c r="D1075" s="3" t="s">
        <v>630</v>
      </c>
      <c r="E1075" s="31" t="s">
        <v>631</v>
      </c>
      <c r="F1075" s="40">
        <v>0</v>
      </c>
      <c r="G1075" s="39">
        <f t="shared" si="13"/>
        <v>0</v>
      </c>
      <c r="H1075" s="40">
        <v>0</v>
      </c>
      <c r="I1075" s="10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</row>
    <row r="1076" spans="1:22" ht="20.25" customHeight="1" hidden="1">
      <c r="A1076" s="3" t="s">
        <v>770</v>
      </c>
      <c r="B1076" s="3" t="s">
        <v>623</v>
      </c>
      <c r="C1076" s="3"/>
      <c r="D1076" s="3"/>
      <c r="E1076" s="5" t="s">
        <v>624</v>
      </c>
      <c r="F1076" s="40">
        <f>F1077</f>
        <v>0</v>
      </c>
      <c r="G1076" s="39">
        <f t="shared" si="13"/>
        <v>0</v>
      </c>
      <c r="H1076" s="40">
        <f>H1077</f>
        <v>0</v>
      </c>
      <c r="I1076" s="10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</row>
    <row r="1077" spans="1:22" ht="25.5" customHeight="1" hidden="1">
      <c r="A1077" s="3" t="s">
        <v>770</v>
      </c>
      <c r="B1077" s="3" t="s">
        <v>623</v>
      </c>
      <c r="C1077" s="3" t="s">
        <v>437</v>
      </c>
      <c r="D1077" s="3"/>
      <c r="E1077" s="44" t="s">
        <v>438</v>
      </c>
      <c r="F1077" s="40">
        <f>F1078</f>
        <v>0</v>
      </c>
      <c r="G1077" s="39">
        <f t="shared" si="13"/>
        <v>0</v>
      </c>
      <c r="H1077" s="40">
        <f>H1078</f>
        <v>0</v>
      </c>
      <c r="I1077" s="10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</row>
    <row r="1078" spans="1:22" ht="16.5" customHeight="1" hidden="1">
      <c r="A1078" s="3" t="s">
        <v>770</v>
      </c>
      <c r="B1078" s="3" t="s">
        <v>623</v>
      </c>
      <c r="C1078" s="3" t="s">
        <v>437</v>
      </c>
      <c r="D1078" s="3" t="s">
        <v>630</v>
      </c>
      <c r="E1078" s="31" t="s">
        <v>631</v>
      </c>
      <c r="F1078" s="40">
        <v>0</v>
      </c>
      <c r="G1078" s="39">
        <f t="shared" si="13"/>
        <v>0</v>
      </c>
      <c r="H1078" s="40">
        <v>0</v>
      </c>
      <c r="I1078" s="10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</row>
    <row r="1079" spans="1:22" ht="16.5" customHeight="1" hidden="1">
      <c r="A1079" s="3" t="s">
        <v>770</v>
      </c>
      <c r="B1079" s="3" t="s">
        <v>730</v>
      </c>
      <c r="C1079" s="3"/>
      <c r="D1079" s="3"/>
      <c r="E1079" s="5" t="s">
        <v>731</v>
      </c>
      <c r="F1079" s="39">
        <f>F1088+F1090+F1086+F1080+F1082+F1084</f>
        <v>0</v>
      </c>
      <c r="G1079" s="39">
        <f t="shared" si="13"/>
        <v>0</v>
      </c>
      <c r="H1079" s="39">
        <f>H1088+H1090+H1086+H1080+H1082+H1084</f>
        <v>0</v>
      </c>
      <c r="I1079" s="10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</row>
    <row r="1080" spans="1:22" ht="25.5" customHeight="1" hidden="1">
      <c r="A1080" s="3" t="s">
        <v>770</v>
      </c>
      <c r="B1080" s="3" t="s">
        <v>730</v>
      </c>
      <c r="C1080" s="3" t="s">
        <v>437</v>
      </c>
      <c r="D1080" s="3"/>
      <c r="E1080" s="44" t="s">
        <v>438</v>
      </c>
      <c r="F1080" s="39">
        <f>F1081</f>
        <v>0</v>
      </c>
      <c r="G1080" s="39">
        <f t="shared" si="13"/>
        <v>0</v>
      </c>
      <c r="H1080" s="39">
        <f>H1081</f>
        <v>0</v>
      </c>
      <c r="I1080" s="1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</row>
    <row r="1081" spans="1:22" ht="16.5" customHeight="1" hidden="1">
      <c r="A1081" s="3" t="s">
        <v>770</v>
      </c>
      <c r="B1081" s="3" t="s">
        <v>730</v>
      </c>
      <c r="C1081" s="3" t="s">
        <v>437</v>
      </c>
      <c r="D1081" s="3" t="s">
        <v>630</v>
      </c>
      <c r="E1081" s="31" t="s">
        <v>631</v>
      </c>
      <c r="F1081" s="40"/>
      <c r="G1081" s="39">
        <f t="shared" si="13"/>
        <v>0</v>
      </c>
      <c r="H1081" s="40"/>
      <c r="I1081" s="10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</row>
    <row r="1082" spans="1:22" ht="21" hidden="1">
      <c r="A1082" s="3" t="s">
        <v>770</v>
      </c>
      <c r="B1082" s="3" t="s">
        <v>730</v>
      </c>
      <c r="C1082" s="2">
        <v>1020132</v>
      </c>
      <c r="D1082" s="2"/>
      <c r="E1082" s="31" t="s">
        <v>400</v>
      </c>
      <c r="F1082" s="39">
        <f>F1083</f>
        <v>0</v>
      </c>
      <c r="G1082" s="39">
        <f t="shared" si="13"/>
        <v>0</v>
      </c>
      <c r="H1082" s="39">
        <f>H1083</f>
        <v>0</v>
      </c>
      <c r="I1082" s="10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</row>
    <row r="1083" spans="1:22" ht="16.5" customHeight="1" hidden="1">
      <c r="A1083" s="3" t="s">
        <v>770</v>
      </c>
      <c r="B1083" s="3" t="s">
        <v>730</v>
      </c>
      <c r="C1083" s="2">
        <v>1020132</v>
      </c>
      <c r="D1083" s="3" t="s">
        <v>630</v>
      </c>
      <c r="E1083" s="31" t="s">
        <v>631</v>
      </c>
      <c r="F1083" s="39"/>
      <c r="G1083" s="39">
        <f t="shared" si="13"/>
        <v>0</v>
      </c>
      <c r="H1083" s="39"/>
      <c r="I1083" s="10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</row>
    <row r="1084" spans="1:22" ht="31.5" hidden="1">
      <c r="A1084" s="3" t="s">
        <v>770</v>
      </c>
      <c r="B1084" s="3" t="s">
        <v>730</v>
      </c>
      <c r="C1084" s="2">
        <v>5222752</v>
      </c>
      <c r="D1084" s="2"/>
      <c r="E1084" s="31" t="s">
        <v>401</v>
      </c>
      <c r="F1084" s="39">
        <f>F1085</f>
        <v>0</v>
      </c>
      <c r="G1084" s="39">
        <f t="shared" si="13"/>
        <v>0</v>
      </c>
      <c r="H1084" s="39">
        <f>H1085</f>
        <v>0</v>
      </c>
      <c r="I1084" s="10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</row>
    <row r="1085" spans="1:22" ht="16.5" customHeight="1" hidden="1">
      <c r="A1085" s="3" t="s">
        <v>770</v>
      </c>
      <c r="B1085" s="3" t="s">
        <v>730</v>
      </c>
      <c r="C1085" s="2">
        <v>5222752</v>
      </c>
      <c r="D1085" s="3" t="s">
        <v>630</v>
      </c>
      <c r="E1085" s="31" t="s">
        <v>631</v>
      </c>
      <c r="F1085" s="39"/>
      <c r="G1085" s="39">
        <f t="shared" si="13"/>
        <v>0</v>
      </c>
      <c r="H1085" s="39"/>
      <c r="I1085" s="10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spans="1:22" ht="31.5" customHeight="1" hidden="1">
      <c r="A1086" s="3" t="s">
        <v>770</v>
      </c>
      <c r="B1086" s="3" t="s">
        <v>730</v>
      </c>
      <c r="C1086" s="2">
        <v>5222742</v>
      </c>
      <c r="D1086" s="2"/>
      <c r="E1086" s="5" t="s">
        <v>292</v>
      </c>
      <c r="F1086" s="39">
        <f>F1087</f>
        <v>0</v>
      </c>
      <c r="G1086" s="39">
        <f t="shared" si="13"/>
        <v>0</v>
      </c>
      <c r="H1086" s="39">
        <f>H1087</f>
        <v>0</v>
      </c>
      <c r="I1086" s="10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</row>
    <row r="1087" spans="1:22" ht="16.5" customHeight="1" hidden="1">
      <c r="A1087" s="3" t="s">
        <v>770</v>
      </c>
      <c r="B1087" s="3" t="s">
        <v>730</v>
      </c>
      <c r="C1087" s="2">
        <v>5222742</v>
      </c>
      <c r="D1087" s="3" t="s">
        <v>630</v>
      </c>
      <c r="E1087" s="5" t="s">
        <v>631</v>
      </c>
      <c r="F1087" s="39">
        <v>0</v>
      </c>
      <c r="G1087" s="39">
        <f t="shared" si="13"/>
        <v>0</v>
      </c>
      <c r="H1087" s="39">
        <v>0</v>
      </c>
      <c r="I1087" s="10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spans="1:22" ht="16.5" customHeight="1" hidden="1">
      <c r="A1088" s="3" t="s">
        <v>770</v>
      </c>
      <c r="B1088" s="3" t="s">
        <v>730</v>
      </c>
      <c r="C1088" s="3" t="s">
        <v>773</v>
      </c>
      <c r="D1088" s="2"/>
      <c r="E1088" s="5" t="s">
        <v>774</v>
      </c>
      <c r="F1088" s="39">
        <f>F1089</f>
        <v>0</v>
      </c>
      <c r="G1088" s="39">
        <f t="shared" si="13"/>
        <v>0</v>
      </c>
      <c r="H1088" s="39">
        <f>H1089</f>
        <v>0</v>
      </c>
      <c r="I1088" s="10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089" spans="1:22" ht="16.5" customHeight="1" hidden="1">
      <c r="A1089" s="3" t="s">
        <v>770</v>
      </c>
      <c r="B1089" s="3" t="s">
        <v>730</v>
      </c>
      <c r="C1089" s="3" t="s">
        <v>773</v>
      </c>
      <c r="D1089" s="3" t="s">
        <v>630</v>
      </c>
      <c r="E1089" s="5" t="s">
        <v>631</v>
      </c>
      <c r="F1089" s="40">
        <v>0</v>
      </c>
      <c r="G1089" s="39">
        <f t="shared" si="13"/>
        <v>0</v>
      </c>
      <c r="H1089" s="40">
        <v>0</v>
      </c>
      <c r="I1089" s="10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</row>
    <row r="1090" spans="1:22" ht="15" customHeight="1" hidden="1">
      <c r="A1090" s="3" t="s">
        <v>770</v>
      </c>
      <c r="B1090" s="3" t="s">
        <v>730</v>
      </c>
      <c r="C1090" s="3" t="s">
        <v>773</v>
      </c>
      <c r="D1090" s="2"/>
      <c r="E1090" s="5" t="s">
        <v>97</v>
      </c>
      <c r="F1090" s="41">
        <f>F1091</f>
        <v>0</v>
      </c>
      <c r="G1090" s="39">
        <f t="shared" si="13"/>
        <v>0</v>
      </c>
      <c r="H1090" s="41">
        <f>H1091</f>
        <v>0</v>
      </c>
      <c r="I1090" s="1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</row>
    <row r="1091" spans="1:22" ht="16.5" customHeight="1" hidden="1">
      <c r="A1091" s="3" t="s">
        <v>770</v>
      </c>
      <c r="B1091" s="3" t="s">
        <v>730</v>
      </c>
      <c r="C1091" s="3" t="s">
        <v>773</v>
      </c>
      <c r="D1091" s="3" t="s">
        <v>630</v>
      </c>
      <c r="E1091" s="5" t="s">
        <v>631</v>
      </c>
      <c r="F1091" s="40">
        <v>0</v>
      </c>
      <c r="G1091" s="39">
        <f t="shared" si="13"/>
        <v>0</v>
      </c>
      <c r="H1091" s="40">
        <v>0</v>
      </c>
      <c r="I1091" s="10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</row>
    <row r="1092" spans="1:22" ht="16.5" customHeight="1" hidden="1">
      <c r="A1092" s="3" t="s">
        <v>770</v>
      </c>
      <c r="B1092" s="3" t="s">
        <v>775</v>
      </c>
      <c r="C1092" s="2"/>
      <c r="D1092" s="2"/>
      <c r="E1092" s="5" t="s">
        <v>0</v>
      </c>
      <c r="F1092" s="39">
        <f>F1093+F1095+F1097</f>
        <v>0</v>
      </c>
      <c r="G1092" s="39">
        <f t="shared" si="13"/>
        <v>0</v>
      </c>
      <c r="H1092" s="39">
        <f>H1093+H1095+H1097</f>
        <v>0</v>
      </c>
      <c r="I1092" s="10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</row>
    <row r="1093" spans="1:22" ht="26.25" customHeight="1" hidden="1">
      <c r="A1093" s="3" t="s">
        <v>770</v>
      </c>
      <c r="B1093" s="3" t="s">
        <v>775</v>
      </c>
      <c r="C1093" s="3" t="s">
        <v>1</v>
      </c>
      <c r="D1093" s="2"/>
      <c r="E1093" s="5" t="s">
        <v>2</v>
      </c>
      <c r="F1093" s="39">
        <f>F1094</f>
        <v>0</v>
      </c>
      <c r="G1093" s="39">
        <f t="shared" si="13"/>
        <v>0</v>
      </c>
      <c r="H1093" s="39">
        <f>H1094</f>
        <v>0</v>
      </c>
      <c r="I1093" s="10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</row>
    <row r="1094" spans="1:22" ht="16.5" customHeight="1" hidden="1">
      <c r="A1094" s="3" t="s">
        <v>770</v>
      </c>
      <c r="B1094" s="3" t="s">
        <v>775</v>
      </c>
      <c r="C1094" s="3" t="s">
        <v>1</v>
      </c>
      <c r="D1094" s="3" t="s">
        <v>630</v>
      </c>
      <c r="E1094" s="5" t="s">
        <v>631</v>
      </c>
      <c r="F1094" s="40">
        <v>0</v>
      </c>
      <c r="G1094" s="39">
        <f t="shared" si="13"/>
        <v>0</v>
      </c>
      <c r="H1094" s="40">
        <v>0</v>
      </c>
      <c r="I1094" s="10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</row>
    <row r="1095" spans="1:22" ht="16.5" customHeight="1" hidden="1">
      <c r="A1095" s="3" t="s">
        <v>770</v>
      </c>
      <c r="B1095" s="3" t="s">
        <v>775</v>
      </c>
      <c r="C1095" s="3" t="s">
        <v>773</v>
      </c>
      <c r="D1095" s="2"/>
      <c r="E1095" s="5" t="s">
        <v>774</v>
      </c>
      <c r="F1095" s="41">
        <f>F1096</f>
        <v>0</v>
      </c>
      <c r="G1095" s="39">
        <f t="shared" si="13"/>
        <v>0</v>
      </c>
      <c r="H1095" s="41">
        <f>H1096</f>
        <v>0</v>
      </c>
      <c r="I1095" s="10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</row>
    <row r="1096" spans="1:22" ht="16.5" customHeight="1" hidden="1">
      <c r="A1096" s="3" t="s">
        <v>770</v>
      </c>
      <c r="B1096" s="3" t="s">
        <v>775</v>
      </c>
      <c r="C1096" s="3" t="s">
        <v>773</v>
      </c>
      <c r="D1096" s="3" t="s">
        <v>630</v>
      </c>
      <c r="E1096" s="5" t="s">
        <v>631</v>
      </c>
      <c r="F1096" s="40">
        <v>0</v>
      </c>
      <c r="G1096" s="39">
        <f t="shared" si="13"/>
        <v>0</v>
      </c>
      <c r="H1096" s="40">
        <v>0</v>
      </c>
      <c r="I1096" s="10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</row>
    <row r="1097" spans="1:22" ht="16.5" customHeight="1" hidden="1">
      <c r="A1097" s="3" t="s">
        <v>770</v>
      </c>
      <c r="B1097" s="3" t="s">
        <v>775</v>
      </c>
      <c r="C1097" s="3" t="s">
        <v>773</v>
      </c>
      <c r="D1097" s="2"/>
      <c r="E1097" s="11" t="s">
        <v>631</v>
      </c>
      <c r="F1097" s="41">
        <f>F1098</f>
        <v>0</v>
      </c>
      <c r="G1097" s="39">
        <f t="shared" si="13"/>
        <v>0</v>
      </c>
      <c r="H1097" s="41">
        <f>H1098</f>
        <v>0</v>
      </c>
      <c r="I1097" s="10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</row>
    <row r="1098" spans="1:22" ht="17.25" customHeight="1" hidden="1">
      <c r="A1098" s="3" t="s">
        <v>770</v>
      </c>
      <c r="B1098" s="3" t="s">
        <v>775</v>
      </c>
      <c r="C1098" s="3" t="s">
        <v>773</v>
      </c>
      <c r="D1098" s="3" t="s">
        <v>630</v>
      </c>
      <c r="E1098" s="11" t="s">
        <v>84</v>
      </c>
      <c r="F1098" s="40">
        <v>0</v>
      </c>
      <c r="G1098" s="39">
        <f t="shared" si="13"/>
        <v>0</v>
      </c>
      <c r="H1098" s="40">
        <v>0</v>
      </c>
      <c r="I1098" s="10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</row>
    <row r="1099" spans="1:22" ht="14.25" customHeight="1" hidden="1">
      <c r="A1099" s="3" t="s">
        <v>770</v>
      </c>
      <c r="B1099" s="3" t="s">
        <v>632</v>
      </c>
      <c r="C1099" s="2"/>
      <c r="D1099" s="2"/>
      <c r="E1099" s="5" t="s">
        <v>633</v>
      </c>
      <c r="F1099" s="39">
        <f>F1100+F1114+F1116+F1108+F1110+F1112+F1102+F1118+F1104+F1106+F1120</f>
        <v>0</v>
      </c>
      <c r="G1099" s="39">
        <f t="shared" si="13"/>
        <v>0</v>
      </c>
      <c r="H1099" s="39">
        <f>H1100+H1114+H1116+H1108+H1110+H1112+H1102+H1118+H1104+H1106+H1120</f>
        <v>0</v>
      </c>
      <c r="I1099" s="10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</row>
    <row r="1100" spans="1:22" ht="30" customHeight="1" hidden="1">
      <c r="A1100" s="3" t="s">
        <v>770</v>
      </c>
      <c r="B1100" s="3" t="s">
        <v>632</v>
      </c>
      <c r="C1100" s="3" t="s">
        <v>3</v>
      </c>
      <c r="D1100" s="2"/>
      <c r="E1100" s="5" t="s">
        <v>4</v>
      </c>
      <c r="F1100" s="39">
        <f>F1101</f>
        <v>0</v>
      </c>
      <c r="G1100" s="39">
        <f t="shared" si="13"/>
        <v>0</v>
      </c>
      <c r="H1100" s="39">
        <f>H1101</f>
        <v>0</v>
      </c>
      <c r="I1100" s="1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</row>
    <row r="1101" spans="1:22" ht="16.5" customHeight="1" hidden="1">
      <c r="A1101" s="3" t="s">
        <v>770</v>
      </c>
      <c r="B1101" s="3" t="s">
        <v>632</v>
      </c>
      <c r="C1101" s="3" t="s">
        <v>3</v>
      </c>
      <c r="D1101" s="3" t="s">
        <v>630</v>
      </c>
      <c r="E1101" s="5" t="s">
        <v>631</v>
      </c>
      <c r="F1101" s="40">
        <v>0</v>
      </c>
      <c r="G1101" s="39">
        <f t="shared" si="13"/>
        <v>0</v>
      </c>
      <c r="H1101" s="40">
        <v>0</v>
      </c>
      <c r="I1101" s="10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</row>
    <row r="1102" spans="1:22" ht="16.5" customHeight="1" hidden="1">
      <c r="A1102" s="3" t="s">
        <v>770</v>
      </c>
      <c r="B1102" s="3" t="s">
        <v>632</v>
      </c>
      <c r="C1102" s="3" t="s">
        <v>354</v>
      </c>
      <c r="D1102" s="3"/>
      <c r="E1102" s="31" t="s">
        <v>397</v>
      </c>
      <c r="F1102" s="40">
        <f>F1103</f>
        <v>0</v>
      </c>
      <c r="G1102" s="39">
        <f t="shared" si="13"/>
        <v>0</v>
      </c>
      <c r="H1102" s="40">
        <f>H1103</f>
        <v>0</v>
      </c>
      <c r="I1102" s="10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spans="1:22" ht="16.5" customHeight="1" hidden="1">
      <c r="A1103" s="3" t="s">
        <v>770</v>
      </c>
      <c r="B1103" s="3" t="s">
        <v>632</v>
      </c>
      <c r="C1103" s="3" t="s">
        <v>354</v>
      </c>
      <c r="D1103" s="3" t="s">
        <v>586</v>
      </c>
      <c r="E1103" s="31" t="s">
        <v>587</v>
      </c>
      <c r="F1103" s="40"/>
      <c r="G1103" s="39">
        <f t="shared" si="13"/>
        <v>0</v>
      </c>
      <c r="H1103" s="40"/>
      <c r="I1103" s="10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</row>
    <row r="1104" spans="1:22" ht="26.25" customHeight="1" hidden="1">
      <c r="A1104" s="3" t="s">
        <v>770</v>
      </c>
      <c r="B1104" s="3" t="s">
        <v>632</v>
      </c>
      <c r="C1104" s="3" t="s">
        <v>412</v>
      </c>
      <c r="D1104" s="3"/>
      <c r="E1104" s="31" t="s">
        <v>417</v>
      </c>
      <c r="F1104" s="40">
        <f>F1105</f>
        <v>0</v>
      </c>
      <c r="G1104" s="39">
        <f t="shared" si="13"/>
        <v>0</v>
      </c>
      <c r="H1104" s="40">
        <f>H1105</f>
        <v>0</v>
      </c>
      <c r="I1104" s="10"/>
      <c r="K1104"/>
      <c r="L1104"/>
      <c r="M1104"/>
      <c r="N1104"/>
      <c r="O1104"/>
      <c r="P1104"/>
      <c r="Q1104"/>
      <c r="R1104"/>
      <c r="S1104"/>
      <c r="T1104"/>
      <c r="U1104"/>
      <c r="V1104"/>
    </row>
    <row r="1105" spans="1:22" ht="16.5" customHeight="1" hidden="1">
      <c r="A1105" s="3" t="s">
        <v>770</v>
      </c>
      <c r="B1105" s="3" t="s">
        <v>632</v>
      </c>
      <c r="C1105" s="3" t="s">
        <v>412</v>
      </c>
      <c r="D1105" s="3" t="s">
        <v>630</v>
      </c>
      <c r="E1105" s="31" t="s">
        <v>631</v>
      </c>
      <c r="F1105" s="40"/>
      <c r="G1105" s="39">
        <f t="shared" si="13"/>
        <v>0</v>
      </c>
      <c r="H1105" s="40"/>
      <c r="I1105" s="10"/>
      <c r="K1105"/>
      <c r="L1105"/>
      <c r="M1105"/>
      <c r="N1105"/>
      <c r="O1105"/>
      <c r="P1105"/>
      <c r="Q1105"/>
      <c r="R1105"/>
      <c r="S1105"/>
      <c r="T1105"/>
      <c r="U1105"/>
      <c r="V1105"/>
    </row>
    <row r="1106" spans="1:22" ht="27.75" customHeight="1" hidden="1">
      <c r="A1106" s="3" t="s">
        <v>770</v>
      </c>
      <c r="B1106" s="3" t="s">
        <v>632</v>
      </c>
      <c r="C1106" s="3" t="s">
        <v>439</v>
      </c>
      <c r="D1106" s="3"/>
      <c r="E1106" s="31" t="s">
        <v>440</v>
      </c>
      <c r="F1106" s="40">
        <f>F1107</f>
        <v>0</v>
      </c>
      <c r="G1106" s="39">
        <f t="shared" si="13"/>
        <v>0</v>
      </c>
      <c r="H1106" s="40">
        <f>H1107</f>
        <v>0</v>
      </c>
      <c r="I1106" s="10"/>
      <c r="K1106"/>
      <c r="L1106"/>
      <c r="M1106"/>
      <c r="N1106"/>
      <c r="O1106"/>
      <c r="P1106"/>
      <c r="Q1106"/>
      <c r="R1106"/>
      <c r="S1106"/>
      <c r="T1106"/>
      <c r="U1106"/>
      <c r="V1106"/>
    </row>
    <row r="1107" spans="1:22" ht="15.75" customHeight="1" hidden="1">
      <c r="A1107" s="3" t="s">
        <v>770</v>
      </c>
      <c r="B1107" s="3" t="s">
        <v>632</v>
      </c>
      <c r="C1107" s="3" t="s">
        <v>439</v>
      </c>
      <c r="D1107" s="3" t="s">
        <v>630</v>
      </c>
      <c r="E1107" s="31" t="s">
        <v>631</v>
      </c>
      <c r="F1107" s="40">
        <v>0</v>
      </c>
      <c r="G1107" s="39">
        <f t="shared" si="13"/>
        <v>0</v>
      </c>
      <c r="H1107" s="40">
        <v>0</v>
      </c>
      <c r="I1107" s="10"/>
      <c r="K1107"/>
      <c r="L1107"/>
      <c r="M1107"/>
      <c r="N1107"/>
      <c r="O1107"/>
      <c r="P1107"/>
      <c r="Q1107"/>
      <c r="R1107"/>
      <c r="S1107"/>
      <c r="T1107"/>
      <c r="U1107"/>
      <c r="V1107"/>
    </row>
    <row r="1108" spans="1:22" ht="22.5" customHeight="1" hidden="1">
      <c r="A1108" s="3" t="s">
        <v>770</v>
      </c>
      <c r="B1108" s="3" t="s">
        <v>632</v>
      </c>
      <c r="C1108" s="3" t="s">
        <v>187</v>
      </c>
      <c r="D1108" s="3"/>
      <c r="E1108" s="5" t="s">
        <v>247</v>
      </c>
      <c r="F1108" s="40">
        <f>F1109</f>
        <v>0</v>
      </c>
      <c r="G1108" s="39">
        <f t="shared" si="13"/>
        <v>0</v>
      </c>
      <c r="H1108" s="40">
        <f>H1109</f>
        <v>0</v>
      </c>
      <c r="I1108" s="10"/>
      <c r="K1108"/>
      <c r="L1108"/>
      <c r="M1108"/>
      <c r="N1108"/>
      <c r="O1108"/>
      <c r="P1108"/>
      <c r="Q1108"/>
      <c r="R1108"/>
      <c r="S1108"/>
      <c r="T1108"/>
      <c r="U1108"/>
      <c r="V1108"/>
    </row>
    <row r="1109" spans="1:22" ht="16.5" customHeight="1" hidden="1">
      <c r="A1109" s="3" t="s">
        <v>770</v>
      </c>
      <c r="B1109" s="3" t="s">
        <v>632</v>
      </c>
      <c r="C1109" s="3" t="s">
        <v>187</v>
      </c>
      <c r="D1109" s="3" t="s">
        <v>586</v>
      </c>
      <c r="E1109" s="5" t="s">
        <v>587</v>
      </c>
      <c r="F1109" s="40"/>
      <c r="G1109" s="39">
        <f t="shared" si="13"/>
        <v>0</v>
      </c>
      <c r="H1109" s="40"/>
      <c r="I1109" s="10"/>
      <c r="K1109"/>
      <c r="L1109"/>
      <c r="M1109"/>
      <c r="N1109"/>
      <c r="O1109"/>
      <c r="P1109"/>
      <c r="Q1109"/>
      <c r="R1109"/>
      <c r="S1109"/>
      <c r="T1109"/>
      <c r="U1109"/>
      <c r="V1109"/>
    </row>
    <row r="1110" spans="1:22" ht="23.25" customHeight="1" hidden="1">
      <c r="A1110" s="3" t="s">
        <v>770</v>
      </c>
      <c r="B1110" s="3" t="s">
        <v>632</v>
      </c>
      <c r="C1110" s="3" t="s">
        <v>188</v>
      </c>
      <c r="D1110" s="3"/>
      <c r="E1110" s="5" t="s">
        <v>254</v>
      </c>
      <c r="F1110" s="40">
        <f>F1111</f>
        <v>0</v>
      </c>
      <c r="G1110" s="39">
        <f t="shared" si="13"/>
        <v>0</v>
      </c>
      <c r="H1110" s="40">
        <f>H1111</f>
        <v>0</v>
      </c>
      <c r="I1110" s="10"/>
      <c r="K1110"/>
      <c r="L1110"/>
      <c r="M1110"/>
      <c r="N1110"/>
      <c r="O1110"/>
      <c r="P1110"/>
      <c r="Q1110"/>
      <c r="R1110"/>
      <c r="S1110"/>
      <c r="T1110"/>
      <c r="U1110"/>
      <c r="V1110"/>
    </row>
    <row r="1111" spans="1:22" ht="16.5" customHeight="1" hidden="1">
      <c r="A1111" s="3" t="s">
        <v>770</v>
      </c>
      <c r="B1111" s="3" t="s">
        <v>632</v>
      </c>
      <c r="C1111" s="3" t="s">
        <v>188</v>
      </c>
      <c r="D1111" s="3" t="s">
        <v>586</v>
      </c>
      <c r="E1111" s="5" t="s">
        <v>587</v>
      </c>
      <c r="F1111" s="40">
        <v>0</v>
      </c>
      <c r="G1111" s="39">
        <f t="shared" si="13"/>
        <v>0</v>
      </c>
      <c r="H1111" s="40">
        <v>0</v>
      </c>
      <c r="I1111" s="10"/>
      <c r="K1111"/>
      <c r="L1111"/>
      <c r="M1111"/>
      <c r="N1111"/>
      <c r="O1111"/>
      <c r="P1111"/>
      <c r="Q1111"/>
      <c r="R1111"/>
      <c r="S1111"/>
      <c r="T1111"/>
      <c r="U1111"/>
      <c r="V1111"/>
    </row>
    <row r="1112" spans="1:22" ht="25.5" customHeight="1" hidden="1">
      <c r="A1112" s="3" t="s">
        <v>770</v>
      </c>
      <c r="B1112" s="3" t="s">
        <v>632</v>
      </c>
      <c r="C1112" s="3" t="s">
        <v>189</v>
      </c>
      <c r="D1112" s="3"/>
      <c r="E1112" s="5" t="s">
        <v>247</v>
      </c>
      <c r="F1112" s="40">
        <f>F1113</f>
        <v>0</v>
      </c>
      <c r="G1112" s="39">
        <f t="shared" si="13"/>
        <v>0</v>
      </c>
      <c r="H1112" s="40">
        <f>H1113</f>
        <v>0</v>
      </c>
      <c r="I1112" s="10"/>
      <c r="K1112"/>
      <c r="L1112"/>
      <c r="M1112"/>
      <c r="N1112"/>
      <c r="O1112"/>
      <c r="P1112"/>
      <c r="Q1112"/>
      <c r="R1112"/>
      <c r="S1112"/>
      <c r="T1112"/>
      <c r="U1112"/>
      <c r="V1112"/>
    </row>
    <row r="1113" spans="1:22" ht="16.5" customHeight="1" hidden="1">
      <c r="A1113" s="3" t="s">
        <v>770</v>
      </c>
      <c r="B1113" s="3" t="s">
        <v>632</v>
      </c>
      <c r="C1113" s="3" t="s">
        <v>189</v>
      </c>
      <c r="D1113" s="3" t="s">
        <v>586</v>
      </c>
      <c r="E1113" s="5" t="s">
        <v>587</v>
      </c>
      <c r="F1113" s="40"/>
      <c r="G1113" s="39">
        <f t="shared" si="13"/>
        <v>0</v>
      </c>
      <c r="H1113" s="40"/>
      <c r="I1113" s="10"/>
      <c r="K1113"/>
      <c r="L1113"/>
      <c r="M1113"/>
      <c r="N1113"/>
      <c r="O1113"/>
      <c r="P1113"/>
      <c r="Q1113"/>
      <c r="R1113"/>
      <c r="S1113"/>
      <c r="T1113"/>
      <c r="U1113"/>
      <c r="V1113"/>
    </row>
    <row r="1114" spans="1:22" ht="31.5" hidden="1">
      <c r="A1114" s="3" t="s">
        <v>770</v>
      </c>
      <c r="B1114" s="3" t="s">
        <v>632</v>
      </c>
      <c r="C1114" s="3" t="s">
        <v>355</v>
      </c>
      <c r="D1114" s="2"/>
      <c r="E1114" s="31" t="s">
        <v>402</v>
      </c>
      <c r="F1114" s="39">
        <f>F1115</f>
        <v>0</v>
      </c>
      <c r="G1114" s="39">
        <f t="shared" si="13"/>
        <v>0</v>
      </c>
      <c r="H1114" s="39">
        <f>H1115</f>
        <v>0</v>
      </c>
      <c r="I1114" s="10"/>
      <c r="K1114"/>
      <c r="L1114"/>
      <c r="M1114"/>
      <c r="N1114"/>
      <c r="O1114"/>
      <c r="P1114"/>
      <c r="Q1114"/>
      <c r="R1114"/>
      <c r="S1114"/>
      <c r="T1114"/>
      <c r="U1114"/>
      <c r="V1114"/>
    </row>
    <row r="1115" spans="1:22" ht="16.5" customHeight="1" hidden="1">
      <c r="A1115" s="3" t="s">
        <v>770</v>
      </c>
      <c r="B1115" s="3" t="s">
        <v>632</v>
      </c>
      <c r="C1115" s="3" t="s">
        <v>355</v>
      </c>
      <c r="D1115" s="3" t="s">
        <v>586</v>
      </c>
      <c r="E1115" s="31" t="s">
        <v>587</v>
      </c>
      <c r="F1115" s="40"/>
      <c r="G1115" s="39">
        <f t="shared" si="13"/>
        <v>0</v>
      </c>
      <c r="H1115" s="40"/>
      <c r="I1115" s="47"/>
      <c r="J1115" s="9"/>
      <c r="K1115"/>
      <c r="L1115"/>
      <c r="M1115"/>
      <c r="N1115"/>
      <c r="O1115"/>
      <c r="P1115"/>
      <c r="Q1115"/>
      <c r="R1115"/>
      <c r="S1115"/>
      <c r="T1115"/>
      <c r="U1115"/>
      <c r="V1115"/>
    </row>
    <row r="1116" spans="1:22" ht="31.5" hidden="1">
      <c r="A1116" s="3" t="s">
        <v>770</v>
      </c>
      <c r="B1116" s="3" t="s">
        <v>632</v>
      </c>
      <c r="C1116" s="3" t="s">
        <v>356</v>
      </c>
      <c r="D1116" s="2"/>
      <c r="E1116" s="31" t="s">
        <v>403</v>
      </c>
      <c r="F1116" s="41">
        <f>F1117</f>
        <v>0</v>
      </c>
      <c r="G1116" s="39">
        <f t="shared" si="13"/>
        <v>0</v>
      </c>
      <c r="H1116" s="41">
        <f>H1117</f>
        <v>0</v>
      </c>
      <c r="I1116" s="47"/>
      <c r="J1116" s="9"/>
      <c r="K1116"/>
      <c r="L1116"/>
      <c r="M1116"/>
      <c r="N1116"/>
      <c r="O1116"/>
      <c r="P1116"/>
      <c r="Q1116"/>
      <c r="R1116"/>
      <c r="S1116"/>
      <c r="T1116"/>
      <c r="U1116"/>
      <c r="V1116"/>
    </row>
    <row r="1117" spans="1:22" ht="17.25" customHeight="1" hidden="1">
      <c r="A1117" s="3" t="s">
        <v>770</v>
      </c>
      <c r="B1117" s="3" t="s">
        <v>632</v>
      </c>
      <c r="C1117" s="3" t="s">
        <v>356</v>
      </c>
      <c r="D1117" s="3" t="s">
        <v>586</v>
      </c>
      <c r="E1117" s="31" t="s">
        <v>587</v>
      </c>
      <c r="F1117" s="40"/>
      <c r="G1117" s="39">
        <f t="shared" si="13"/>
        <v>0</v>
      </c>
      <c r="H1117" s="40"/>
      <c r="I1117" s="47"/>
      <c r="J1117" s="9"/>
      <c r="K1117"/>
      <c r="L1117"/>
      <c r="M1117"/>
      <c r="N1117"/>
      <c r="O1117"/>
      <c r="P1117"/>
      <c r="Q1117"/>
      <c r="R1117"/>
      <c r="S1117"/>
      <c r="T1117"/>
      <c r="U1117"/>
      <c r="V1117"/>
    </row>
    <row r="1118" spans="1:22" ht="31.5" hidden="1">
      <c r="A1118" s="3" t="s">
        <v>770</v>
      </c>
      <c r="B1118" s="3" t="s">
        <v>632</v>
      </c>
      <c r="C1118" s="3" t="s">
        <v>359</v>
      </c>
      <c r="D1118" s="3"/>
      <c r="E1118" s="31" t="s">
        <v>404</v>
      </c>
      <c r="F1118" s="40">
        <f>F1119</f>
        <v>0</v>
      </c>
      <c r="G1118" s="39">
        <f t="shared" si="13"/>
        <v>0</v>
      </c>
      <c r="H1118" s="40">
        <f>H1119</f>
        <v>0</v>
      </c>
      <c r="I1118" s="47"/>
      <c r="J1118" s="9"/>
      <c r="K1118"/>
      <c r="L1118"/>
      <c r="M1118"/>
      <c r="N1118"/>
      <c r="O1118"/>
      <c r="P1118"/>
      <c r="Q1118"/>
      <c r="R1118"/>
      <c r="S1118"/>
      <c r="T1118"/>
      <c r="U1118"/>
      <c r="V1118"/>
    </row>
    <row r="1119" spans="1:22" ht="17.25" customHeight="1" hidden="1">
      <c r="A1119" s="3" t="s">
        <v>770</v>
      </c>
      <c r="B1119" s="3" t="s">
        <v>632</v>
      </c>
      <c r="C1119" s="3" t="s">
        <v>359</v>
      </c>
      <c r="D1119" s="3" t="s">
        <v>586</v>
      </c>
      <c r="E1119" s="31" t="s">
        <v>587</v>
      </c>
      <c r="F1119" s="40"/>
      <c r="G1119" s="39">
        <f t="shared" si="13"/>
        <v>0</v>
      </c>
      <c r="H1119" s="40"/>
      <c r="I1119" s="47"/>
      <c r="J1119" s="9"/>
      <c r="K1119"/>
      <c r="L1119"/>
      <c r="M1119"/>
      <c r="N1119"/>
      <c r="O1119"/>
      <c r="P1119"/>
      <c r="Q1119"/>
      <c r="R1119"/>
      <c r="S1119"/>
      <c r="T1119"/>
      <c r="U1119"/>
      <c r="V1119"/>
    </row>
    <row r="1120" spans="1:22" ht="17.25" customHeight="1" hidden="1">
      <c r="A1120" s="3" t="s">
        <v>770</v>
      </c>
      <c r="B1120" s="3" t="s">
        <v>632</v>
      </c>
      <c r="C1120" s="3" t="s">
        <v>29</v>
      </c>
      <c r="D1120" s="3"/>
      <c r="E1120" s="31" t="s">
        <v>31</v>
      </c>
      <c r="F1120" s="40">
        <f>F1121</f>
        <v>0</v>
      </c>
      <c r="G1120" s="39">
        <f t="shared" si="13"/>
        <v>0</v>
      </c>
      <c r="H1120" s="40">
        <f>H1121</f>
        <v>0</v>
      </c>
      <c r="I1120" s="47"/>
      <c r="J1120" s="9"/>
      <c r="K1120"/>
      <c r="L1120"/>
      <c r="M1120"/>
      <c r="N1120"/>
      <c r="O1120"/>
      <c r="P1120"/>
      <c r="Q1120"/>
      <c r="R1120"/>
      <c r="S1120"/>
      <c r="T1120"/>
      <c r="U1120"/>
      <c r="V1120"/>
    </row>
    <row r="1121" spans="1:22" ht="17.25" customHeight="1" hidden="1">
      <c r="A1121" s="3" t="s">
        <v>770</v>
      </c>
      <c r="B1121" s="3" t="s">
        <v>632</v>
      </c>
      <c r="C1121" s="3" t="s">
        <v>29</v>
      </c>
      <c r="D1121" s="3" t="s">
        <v>586</v>
      </c>
      <c r="E1121" s="31" t="s">
        <v>587</v>
      </c>
      <c r="F1121" s="40"/>
      <c r="G1121" s="39">
        <f>H1121-F1121</f>
        <v>0</v>
      </c>
      <c r="H1121" s="40"/>
      <c r="I1121" s="47"/>
      <c r="J1121" s="9"/>
      <c r="K1121"/>
      <c r="L1121"/>
      <c r="M1121"/>
      <c r="N1121"/>
      <c r="O1121"/>
      <c r="P1121"/>
      <c r="Q1121"/>
      <c r="R1121"/>
      <c r="S1121"/>
      <c r="T1121"/>
      <c r="U1121"/>
      <c r="V1121"/>
    </row>
    <row r="1122" spans="1:22" ht="17.25" customHeight="1" hidden="1">
      <c r="A1122" s="3" t="s">
        <v>770</v>
      </c>
      <c r="B1122" s="3" t="s">
        <v>705</v>
      </c>
      <c r="C1122" s="3"/>
      <c r="D1122" s="3"/>
      <c r="E1122" s="31" t="s">
        <v>706</v>
      </c>
      <c r="F1122" s="40">
        <f>F1123+F1125</f>
        <v>0</v>
      </c>
      <c r="G1122" s="39">
        <f aca="true" t="shared" si="15" ref="G1122:G1218">H1122-F1122</f>
        <v>0</v>
      </c>
      <c r="H1122" s="40">
        <f>H1123+H1125</f>
        <v>0</v>
      </c>
      <c r="I1122" s="47"/>
      <c r="J1122" s="9"/>
      <c r="K1122"/>
      <c r="L1122"/>
      <c r="M1122"/>
      <c r="N1122"/>
      <c r="O1122"/>
      <c r="P1122"/>
      <c r="Q1122"/>
      <c r="R1122"/>
      <c r="S1122"/>
      <c r="T1122"/>
      <c r="U1122"/>
      <c r="V1122"/>
    </row>
    <row r="1123" spans="1:22" ht="21" hidden="1">
      <c r="A1123" s="3" t="s">
        <v>770</v>
      </c>
      <c r="B1123" s="3" t="s">
        <v>705</v>
      </c>
      <c r="C1123" s="3" t="s">
        <v>190</v>
      </c>
      <c r="D1123" s="3"/>
      <c r="E1123" s="31" t="s">
        <v>247</v>
      </c>
      <c r="F1123" s="40">
        <f>F1124</f>
        <v>0</v>
      </c>
      <c r="G1123" s="39">
        <f t="shared" si="15"/>
        <v>0</v>
      </c>
      <c r="H1123" s="40">
        <f>H1124</f>
        <v>0</v>
      </c>
      <c r="I1123" s="47"/>
      <c r="J1123" s="9"/>
      <c r="K1123"/>
      <c r="L1123"/>
      <c r="M1123"/>
      <c r="N1123"/>
      <c r="O1123"/>
      <c r="P1123"/>
      <c r="Q1123"/>
      <c r="R1123"/>
      <c r="S1123"/>
      <c r="T1123"/>
      <c r="U1123"/>
      <c r="V1123"/>
    </row>
    <row r="1124" spans="1:22" ht="17.25" customHeight="1" hidden="1">
      <c r="A1124" s="3" t="s">
        <v>770</v>
      </c>
      <c r="B1124" s="3" t="s">
        <v>705</v>
      </c>
      <c r="C1124" s="3" t="s">
        <v>190</v>
      </c>
      <c r="D1124" s="3" t="s">
        <v>586</v>
      </c>
      <c r="E1124" s="31" t="s">
        <v>587</v>
      </c>
      <c r="F1124" s="40"/>
      <c r="G1124" s="39">
        <f t="shared" si="15"/>
        <v>0</v>
      </c>
      <c r="H1124" s="40"/>
      <c r="I1124" s="47"/>
      <c r="J1124" s="9"/>
      <c r="K1124"/>
      <c r="L1124"/>
      <c r="M1124"/>
      <c r="N1124"/>
      <c r="O1124"/>
      <c r="P1124"/>
      <c r="Q1124"/>
      <c r="R1124"/>
      <c r="S1124"/>
      <c r="T1124"/>
      <c r="U1124"/>
      <c r="V1124"/>
    </row>
    <row r="1125" spans="1:22" ht="21" hidden="1">
      <c r="A1125" s="3" t="s">
        <v>770</v>
      </c>
      <c r="B1125" s="3" t="s">
        <v>705</v>
      </c>
      <c r="C1125" s="3" t="s">
        <v>191</v>
      </c>
      <c r="D1125" s="3"/>
      <c r="E1125" s="31" t="s">
        <v>254</v>
      </c>
      <c r="F1125" s="40">
        <f>F1126</f>
        <v>0</v>
      </c>
      <c r="G1125" s="39">
        <f t="shared" si="15"/>
        <v>0</v>
      </c>
      <c r="H1125" s="40">
        <f>H1126</f>
        <v>0</v>
      </c>
      <c r="I1125" s="47"/>
      <c r="J1125" s="9"/>
      <c r="K1125"/>
      <c r="L1125"/>
      <c r="M1125"/>
      <c r="N1125"/>
      <c r="O1125"/>
      <c r="P1125"/>
      <c r="Q1125"/>
      <c r="R1125"/>
      <c r="S1125"/>
      <c r="T1125"/>
      <c r="U1125"/>
      <c r="V1125"/>
    </row>
    <row r="1126" spans="1:22" ht="17.25" customHeight="1" hidden="1">
      <c r="A1126" s="3" t="s">
        <v>770</v>
      </c>
      <c r="B1126" s="3" t="s">
        <v>705</v>
      </c>
      <c r="C1126" s="3" t="s">
        <v>191</v>
      </c>
      <c r="D1126" s="3" t="s">
        <v>586</v>
      </c>
      <c r="E1126" s="31" t="s">
        <v>587</v>
      </c>
      <c r="F1126" s="40">
        <v>0</v>
      </c>
      <c r="G1126" s="39">
        <f t="shared" si="15"/>
        <v>0</v>
      </c>
      <c r="H1126" s="40">
        <v>0</v>
      </c>
      <c r="I1126" s="47"/>
      <c r="J1126" s="9"/>
      <c r="K1126"/>
      <c r="L1126"/>
      <c r="M1126"/>
      <c r="N1126"/>
      <c r="O1126"/>
      <c r="P1126"/>
      <c r="Q1126"/>
      <c r="R1126"/>
      <c r="S1126"/>
      <c r="T1126"/>
      <c r="U1126"/>
      <c r="V1126"/>
    </row>
    <row r="1127" spans="1:22" ht="17.25" customHeight="1" hidden="1">
      <c r="A1127" s="3" t="s">
        <v>770</v>
      </c>
      <c r="B1127" s="3" t="s">
        <v>677</v>
      </c>
      <c r="C1127" s="3"/>
      <c r="D1127" s="3"/>
      <c r="E1127" s="5" t="s">
        <v>678</v>
      </c>
      <c r="F1127" s="40">
        <f>F1128+F1130</f>
        <v>0</v>
      </c>
      <c r="G1127" s="39">
        <f t="shared" si="15"/>
        <v>0</v>
      </c>
      <c r="H1127" s="40">
        <f>H1128+H1130</f>
        <v>0</v>
      </c>
      <c r="I1127" s="47"/>
      <c r="J1127" s="9"/>
      <c r="K1127"/>
      <c r="L1127"/>
      <c r="M1127"/>
      <c r="N1127"/>
      <c r="O1127"/>
      <c r="P1127"/>
      <c r="Q1127"/>
      <c r="R1127"/>
      <c r="S1127"/>
      <c r="T1127"/>
      <c r="U1127"/>
      <c r="V1127"/>
    </row>
    <row r="1128" spans="1:22" ht="25.5" customHeight="1" hidden="1">
      <c r="A1128" s="3" t="s">
        <v>770</v>
      </c>
      <c r="B1128" s="3" t="s">
        <v>677</v>
      </c>
      <c r="C1128" s="3" t="s">
        <v>181</v>
      </c>
      <c r="D1128" s="3"/>
      <c r="E1128" s="5" t="s">
        <v>247</v>
      </c>
      <c r="F1128" s="40">
        <f>F1129</f>
        <v>0</v>
      </c>
      <c r="G1128" s="39">
        <f t="shared" si="15"/>
        <v>0</v>
      </c>
      <c r="H1128" s="40">
        <f>H1129</f>
        <v>0</v>
      </c>
      <c r="I1128" s="47"/>
      <c r="J1128" s="9"/>
      <c r="K1128"/>
      <c r="L1128"/>
      <c r="M1128"/>
      <c r="N1128"/>
      <c r="O1128"/>
      <c r="P1128"/>
      <c r="Q1128"/>
      <c r="R1128"/>
      <c r="S1128"/>
      <c r="T1128"/>
      <c r="U1128"/>
      <c r="V1128"/>
    </row>
    <row r="1129" spans="1:22" ht="17.25" customHeight="1" hidden="1">
      <c r="A1129" s="3" t="s">
        <v>770</v>
      </c>
      <c r="B1129" s="3" t="s">
        <v>677</v>
      </c>
      <c r="C1129" s="3" t="s">
        <v>181</v>
      </c>
      <c r="D1129" s="3" t="s">
        <v>586</v>
      </c>
      <c r="E1129" s="31" t="s">
        <v>587</v>
      </c>
      <c r="F1129" s="40">
        <v>0</v>
      </c>
      <c r="G1129" s="39">
        <f t="shared" si="15"/>
        <v>0</v>
      </c>
      <c r="H1129" s="40">
        <v>0</v>
      </c>
      <c r="I1129" s="47"/>
      <c r="J1129" s="9"/>
      <c r="K1129"/>
      <c r="L1129"/>
      <c r="M1129"/>
      <c r="N1129"/>
      <c r="O1129"/>
      <c r="P1129"/>
      <c r="Q1129"/>
      <c r="R1129"/>
      <c r="S1129"/>
      <c r="T1129"/>
      <c r="U1129"/>
      <c r="V1129"/>
    </row>
    <row r="1130" spans="1:22" ht="25.5" customHeight="1" hidden="1">
      <c r="A1130" s="3" t="s">
        <v>770</v>
      </c>
      <c r="B1130" s="3" t="s">
        <v>677</v>
      </c>
      <c r="C1130" s="3" t="s">
        <v>182</v>
      </c>
      <c r="D1130" s="3"/>
      <c r="E1130" s="5" t="s">
        <v>254</v>
      </c>
      <c r="F1130" s="40">
        <f>F1131</f>
        <v>0</v>
      </c>
      <c r="G1130" s="39">
        <f t="shared" si="15"/>
        <v>0</v>
      </c>
      <c r="H1130" s="40">
        <f>H1131</f>
        <v>0</v>
      </c>
      <c r="I1130" s="47"/>
      <c r="J1130" s="9"/>
      <c r="K1130"/>
      <c r="L1130"/>
      <c r="M1130"/>
      <c r="N1130"/>
      <c r="O1130"/>
      <c r="P1130"/>
      <c r="Q1130"/>
      <c r="R1130"/>
      <c r="S1130"/>
      <c r="T1130"/>
      <c r="U1130"/>
      <c r="V1130"/>
    </row>
    <row r="1131" spans="1:22" ht="17.25" customHeight="1" hidden="1">
      <c r="A1131" s="3" t="s">
        <v>770</v>
      </c>
      <c r="B1131" s="3" t="s">
        <v>677</v>
      </c>
      <c r="C1131" s="3" t="s">
        <v>182</v>
      </c>
      <c r="D1131" s="3" t="s">
        <v>586</v>
      </c>
      <c r="E1131" s="31" t="s">
        <v>587</v>
      </c>
      <c r="F1131" s="40">
        <v>0</v>
      </c>
      <c r="G1131" s="39">
        <f t="shared" si="15"/>
        <v>0</v>
      </c>
      <c r="H1131" s="40">
        <v>0</v>
      </c>
      <c r="I1131" s="47"/>
      <c r="J1131" s="9"/>
      <c r="K1131"/>
      <c r="L1131"/>
      <c r="M1131"/>
      <c r="N1131"/>
      <c r="O1131"/>
      <c r="P1131"/>
      <c r="Q1131"/>
      <c r="R1131"/>
      <c r="S1131"/>
      <c r="T1131"/>
      <c r="U1131"/>
      <c r="V1131"/>
    </row>
    <row r="1132" spans="1:22" ht="17.25" customHeight="1" hidden="1">
      <c r="A1132" s="3" t="s">
        <v>770</v>
      </c>
      <c r="B1132" s="3" t="s">
        <v>741</v>
      </c>
      <c r="C1132" s="3"/>
      <c r="D1132" s="3"/>
      <c r="E1132" s="31" t="s">
        <v>495</v>
      </c>
      <c r="F1132" s="40">
        <f>F1133</f>
        <v>0</v>
      </c>
      <c r="G1132" s="39">
        <f t="shared" si="15"/>
        <v>0</v>
      </c>
      <c r="H1132" s="40">
        <f>H1133</f>
        <v>0</v>
      </c>
      <c r="I1132" s="47"/>
      <c r="J1132" s="9"/>
      <c r="K1132"/>
      <c r="L1132"/>
      <c r="M1132"/>
      <c r="N1132"/>
      <c r="O1132"/>
      <c r="P1132"/>
      <c r="Q1132"/>
      <c r="R1132"/>
      <c r="S1132"/>
      <c r="T1132"/>
      <c r="U1132"/>
      <c r="V1132"/>
    </row>
    <row r="1133" spans="1:22" ht="46.5" customHeight="1" hidden="1">
      <c r="A1133" s="3" t="s">
        <v>770</v>
      </c>
      <c r="B1133" s="3" t="s">
        <v>741</v>
      </c>
      <c r="C1133" s="3" t="s">
        <v>346</v>
      </c>
      <c r="D1133" s="3"/>
      <c r="E1133" s="31" t="s">
        <v>330</v>
      </c>
      <c r="F1133" s="40">
        <f>F1134</f>
        <v>0</v>
      </c>
      <c r="G1133" s="39">
        <f t="shared" si="15"/>
        <v>0</v>
      </c>
      <c r="H1133" s="40">
        <f>H1134</f>
        <v>0</v>
      </c>
      <c r="I1133" s="47"/>
      <c r="J1133" s="9"/>
      <c r="K1133"/>
      <c r="L1133"/>
      <c r="M1133"/>
      <c r="N1133"/>
      <c r="O1133"/>
      <c r="P1133"/>
      <c r="Q1133"/>
      <c r="R1133"/>
      <c r="S1133"/>
      <c r="T1133"/>
      <c r="U1133"/>
      <c r="V1133"/>
    </row>
    <row r="1134" spans="1:22" ht="17.25" customHeight="1" hidden="1">
      <c r="A1134" s="3" t="s">
        <v>770</v>
      </c>
      <c r="B1134" s="3" t="s">
        <v>741</v>
      </c>
      <c r="C1134" s="3" t="s">
        <v>346</v>
      </c>
      <c r="D1134" s="3" t="s">
        <v>596</v>
      </c>
      <c r="E1134" s="5" t="s">
        <v>597</v>
      </c>
      <c r="F1134" s="40"/>
      <c r="G1134" s="39">
        <f t="shared" si="15"/>
        <v>0</v>
      </c>
      <c r="H1134" s="40"/>
      <c r="I1134" s="47"/>
      <c r="J1134" s="9"/>
      <c r="K1134"/>
      <c r="L1134"/>
      <c r="M1134"/>
      <c r="N1134"/>
      <c r="O1134"/>
      <c r="P1134"/>
      <c r="Q1134"/>
      <c r="R1134"/>
      <c r="S1134"/>
      <c r="T1134"/>
      <c r="U1134"/>
      <c r="V1134"/>
    </row>
    <row r="1135" spans="1:22" ht="20.25" customHeight="1" hidden="1">
      <c r="A1135" s="3" t="s">
        <v>770</v>
      </c>
      <c r="B1135" s="3" t="s">
        <v>660</v>
      </c>
      <c r="C1135" s="3"/>
      <c r="D1135" s="3"/>
      <c r="E1135" s="5" t="s">
        <v>661</v>
      </c>
      <c r="F1135" s="40">
        <f>F1138+F1140+F1136+F1142</f>
        <v>0</v>
      </c>
      <c r="G1135" s="39">
        <f t="shared" si="15"/>
        <v>0</v>
      </c>
      <c r="H1135" s="40">
        <f>H1138+H1140+H1136+H1142</f>
        <v>0</v>
      </c>
      <c r="I1135" s="47"/>
      <c r="J1135" s="9"/>
      <c r="K1135"/>
      <c r="L1135"/>
      <c r="M1135"/>
      <c r="N1135"/>
      <c r="O1135"/>
      <c r="P1135"/>
      <c r="Q1135"/>
      <c r="R1135"/>
      <c r="S1135"/>
      <c r="T1135"/>
      <c r="U1135"/>
      <c r="V1135"/>
    </row>
    <row r="1136" spans="1:22" ht="25.5" customHeight="1" hidden="1">
      <c r="A1136" s="3" t="s">
        <v>770</v>
      </c>
      <c r="B1136" s="3" t="s">
        <v>660</v>
      </c>
      <c r="C1136" s="3" t="s">
        <v>347</v>
      </c>
      <c r="D1136" s="3"/>
      <c r="E1136" s="5" t="s">
        <v>390</v>
      </c>
      <c r="F1136" s="40">
        <f>F1137</f>
        <v>0</v>
      </c>
      <c r="G1136" s="39">
        <f t="shared" si="15"/>
        <v>0</v>
      </c>
      <c r="H1136" s="40">
        <f>H1137</f>
        <v>0</v>
      </c>
      <c r="I1136" s="47"/>
      <c r="J1136" s="9"/>
      <c r="K1136"/>
      <c r="L1136"/>
      <c r="M1136"/>
      <c r="N1136"/>
      <c r="O1136"/>
      <c r="P1136"/>
      <c r="Q1136"/>
      <c r="R1136"/>
      <c r="S1136"/>
      <c r="T1136"/>
      <c r="U1136"/>
      <c r="V1136"/>
    </row>
    <row r="1137" spans="1:22" ht="15" customHeight="1" hidden="1">
      <c r="A1137" s="3" t="s">
        <v>770</v>
      </c>
      <c r="B1137" s="3" t="s">
        <v>660</v>
      </c>
      <c r="C1137" s="3" t="s">
        <v>347</v>
      </c>
      <c r="D1137" s="3" t="s">
        <v>630</v>
      </c>
      <c r="E1137" s="31" t="s">
        <v>631</v>
      </c>
      <c r="F1137" s="40"/>
      <c r="G1137" s="39">
        <f t="shared" si="15"/>
        <v>0</v>
      </c>
      <c r="H1137" s="40"/>
      <c r="I1137" s="47"/>
      <c r="J1137" s="9"/>
      <c r="K1137"/>
      <c r="L1137"/>
      <c r="M1137"/>
      <c r="N1137"/>
      <c r="O1137"/>
      <c r="P1137"/>
      <c r="Q1137"/>
      <c r="R1137"/>
      <c r="S1137"/>
      <c r="T1137"/>
      <c r="U1137"/>
      <c r="V1137"/>
    </row>
    <row r="1138" spans="1:22" ht="25.5" customHeight="1" hidden="1">
      <c r="A1138" s="3" t="s">
        <v>770</v>
      </c>
      <c r="B1138" s="3" t="s">
        <v>660</v>
      </c>
      <c r="C1138" s="3" t="s">
        <v>483</v>
      </c>
      <c r="D1138" s="3"/>
      <c r="E1138" s="11" t="s">
        <v>482</v>
      </c>
      <c r="F1138" s="40">
        <f>F1139</f>
        <v>0</v>
      </c>
      <c r="G1138" s="39">
        <f t="shared" si="15"/>
        <v>0</v>
      </c>
      <c r="H1138" s="40">
        <f>H1139</f>
        <v>0</v>
      </c>
      <c r="I1138" s="47"/>
      <c r="J1138" s="9"/>
      <c r="K1138"/>
      <c r="L1138"/>
      <c r="M1138"/>
      <c r="N1138"/>
      <c r="O1138"/>
      <c r="P1138"/>
      <c r="Q1138"/>
      <c r="R1138"/>
      <c r="S1138"/>
      <c r="T1138"/>
      <c r="U1138"/>
      <c r="V1138"/>
    </row>
    <row r="1139" spans="1:22" ht="18.75" customHeight="1" hidden="1">
      <c r="A1139" s="3" t="s">
        <v>770</v>
      </c>
      <c r="B1139" s="3" t="s">
        <v>660</v>
      </c>
      <c r="C1139" s="3" t="s">
        <v>483</v>
      </c>
      <c r="D1139" s="3" t="s">
        <v>630</v>
      </c>
      <c r="E1139" s="31" t="s">
        <v>631</v>
      </c>
      <c r="F1139" s="40">
        <v>0</v>
      </c>
      <c r="G1139" s="39">
        <f t="shared" si="15"/>
        <v>0</v>
      </c>
      <c r="H1139" s="40">
        <v>0</v>
      </c>
      <c r="I1139" s="47"/>
      <c r="J1139" s="9"/>
      <c r="K1139"/>
      <c r="L1139"/>
      <c r="M1139"/>
      <c r="N1139"/>
      <c r="O1139"/>
      <c r="P1139"/>
      <c r="Q1139"/>
      <c r="R1139"/>
      <c r="S1139"/>
      <c r="T1139"/>
      <c r="U1139"/>
      <c r="V1139"/>
    </row>
    <row r="1140" spans="1:22" ht="18.75" customHeight="1" hidden="1">
      <c r="A1140" s="3" t="s">
        <v>770</v>
      </c>
      <c r="B1140" s="3" t="s">
        <v>660</v>
      </c>
      <c r="C1140" s="3" t="s">
        <v>664</v>
      </c>
      <c r="D1140" s="3"/>
      <c r="E1140" s="31" t="s">
        <v>635</v>
      </c>
      <c r="F1140" s="40">
        <f>F1141</f>
        <v>0</v>
      </c>
      <c r="G1140" s="39">
        <f t="shared" si="15"/>
        <v>0</v>
      </c>
      <c r="H1140" s="40">
        <f>H1141</f>
        <v>0</v>
      </c>
      <c r="I1140" s="47"/>
      <c r="J1140" s="9"/>
      <c r="K1140"/>
      <c r="L1140"/>
      <c r="M1140"/>
      <c r="N1140"/>
      <c r="O1140"/>
      <c r="P1140"/>
      <c r="Q1140"/>
      <c r="R1140"/>
      <c r="S1140"/>
      <c r="T1140"/>
      <c r="U1140"/>
      <c r="V1140"/>
    </row>
    <row r="1141" spans="1:22" ht="18.75" customHeight="1" hidden="1">
      <c r="A1141" s="3" t="s">
        <v>770</v>
      </c>
      <c r="B1141" s="3" t="s">
        <v>660</v>
      </c>
      <c r="C1141" s="3" t="s">
        <v>664</v>
      </c>
      <c r="D1141" s="3" t="s">
        <v>630</v>
      </c>
      <c r="E1141" s="31" t="s">
        <v>631</v>
      </c>
      <c r="F1141" s="40"/>
      <c r="G1141" s="39">
        <f t="shared" si="15"/>
        <v>0</v>
      </c>
      <c r="H1141" s="40"/>
      <c r="I1141" s="47"/>
      <c r="J1141" s="9"/>
      <c r="K1141"/>
      <c r="L1141"/>
      <c r="M1141"/>
      <c r="N1141"/>
      <c r="O1141"/>
      <c r="P1141"/>
      <c r="Q1141"/>
      <c r="R1141"/>
      <c r="S1141"/>
      <c r="T1141"/>
      <c r="U1141"/>
      <c r="V1141"/>
    </row>
    <row r="1142" spans="1:22" ht="36" customHeight="1" hidden="1">
      <c r="A1142" s="3" t="s">
        <v>770</v>
      </c>
      <c r="B1142" s="3" t="s">
        <v>660</v>
      </c>
      <c r="C1142" s="3" t="s">
        <v>350</v>
      </c>
      <c r="D1142" s="3"/>
      <c r="E1142" s="5" t="s">
        <v>393</v>
      </c>
      <c r="F1142" s="40">
        <f>F1143</f>
        <v>0</v>
      </c>
      <c r="G1142" s="39">
        <f>H1142-F1142</f>
        <v>0</v>
      </c>
      <c r="H1142" s="40">
        <f>H1143</f>
        <v>0</v>
      </c>
      <c r="I1142" s="47"/>
      <c r="J1142" s="9"/>
      <c r="K1142"/>
      <c r="L1142"/>
      <c r="M1142"/>
      <c r="N1142"/>
      <c r="O1142"/>
      <c r="P1142"/>
      <c r="Q1142"/>
      <c r="R1142"/>
      <c r="S1142"/>
      <c r="T1142"/>
      <c r="U1142"/>
      <c r="V1142"/>
    </row>
    <row r="1143" spans="1:22" ht="18.75" customHeight="1" hidden="1">
      <c r="A1143" s="3" t="s">
        <v>770</v>
      </c>
      <c r="B1143" s="3" t="s">
        <v>660</v>
      </c>
      <c r="C1143" s="3" t="s">
        <v>350</v>
      </c>
      <c r="D1143" s="3" t="s">
        <v>630</v>
      </c>
      <c r="E1143" s="31" t="s">
        <v>631</v>
      </c>
      <c r="F1143" s="40"/>
      <c r="G1143" s="39">
        <f>H1143-F1143</f>
        <v>0</v>
      </c>
      <c r="H1143" s="40"/>
      <c r="I1143" s="47"/>
      <c r="J1143" s="9"/>
      <c r="K1143"/>
      <c r="L1143"/>
      <c r="M1143"/>
      <c r="N1143"/>
      <c r="O1143"/>
      <c r="P1143"/>
      <c r="Q1143"/>
      <c r="R1143"/>
      <c r="S1143"/>
      <c r="T1143"/>
      <c r="U1143"/>
      <c r="V1143"/>
    </row>
    <row r="1144" spans="1:22" ht="18.75" customHeight="1" hidden="1">
      <c r="A1144" s="3" t="s">
        <v>770</v>
      </c>
      <c r="B1144" s="3" t="s">
        <v>38</v>
      </c>
      <c r="C1144" s="3"/>
      <c r="D1144" s="3"/>
      <c r="E1144" s="31" t="s">
        <v>39</v>
      </c>
      <c r="F1144" s="40">
        <f>F1145</f>
        <v>0</v>
      </c>
      <c r="G1144" s="39">
        <f>H1144-F1144</f>
        <v>0</v>
      </c>
      <c r="H1144" s="40">
        <f>H1145</f>
        <v>0</v>
      </c>
      <c r="I1144" s="47"/>
      <c r="J1144" s="9"/>
      <c r="K1144"/>
      <c r="L1144"/>
      <c r="M1144"/>
      <c r="N1144"/>
      <c r="O1144"/>
      <c r="P1144"/>
      <c r="Q1144"/>
      <c r="R1144"/>
      <c r="S1144"/>
      <c r="T1144"/>
      <c r="U1144"/>
      <c r="V1144"/>
    </row>
    <row r="1145" spans="1:22" ht="35.25" customHeight="1" hidden="1">
      <c r="A1145" s="3" t="s">
        <v>770</v>
      </c>
      <c r="B1145" s="3" t="s">
        <v>38</v>
      </c>
      <c r="C1145" s="3" t="s">
        <v>320</v>
      </c>
      <c r="D1145" s="3"/>
      <c r="E1145" s="31" t="s">
        <v>337</v>
      </c>
      <c r="F1145" s="40">
        <f>F1146</f>
        <v>0</v>
      </c>
      <c r="G1145" s="39">
        <f>H1145-F1145</f>
        <v>0</v>
      </c>
      <c r="H1145" s="40">
        <f>H1146</f>
        <v>0</v>
      </c>
      <c r="I1145" s="47"/>
      <c r="J1145" s="9"/>
      <c r="K1145"/>
      <c r="L1145"/>
      <c r="M1145"/>
      <c r="N1145"/>
      <c r="O1145"/>
      <c r="P1145"/>
      <c r="Q1145"/>
      <c r="R1145"/>
      <c r="S1145"/>
      <c r="T1145"/>
      <c r="U1145"/>
      <c r="V1145"/>
    </row>
    <row r="1146" spans="1:22" ht="18.75" customHeight="1" hidden="1">
      <c r="A1146" s="3" t="s">
        <v>770</v>
      </c>
      <c r="B1146" s="3" t="s">
        <v>38</v>
      </c>
      <c r="C1146" s="3" t="s">
        <v>320</v>
      </c>
      <c r="D1146" s="3" t="s">
        <v>586</v>
      </c>
      <c r="E1146" s="31" t="s">
        <v>587</v>
      </c>
      <c r="F1146" s="40"/>
      <c r="G1146" s="39">
        <f>H1146-F1146</f>
        <v>0</v>
      </c>
      <c r="H1146" s="40"/>
      <c r="I1146" s="47"/>
      <c r="J1146" s="9"/>
      <c r="K1146"/>
      <c r="L1146"/>
      <c r="M1146"/>
      <c r="N1146"/>
      <c r="O1146"/>
      <c r="P1146"/>
      <c r="Q1146"/>
      <c r="R1146"/>
      <c r="S1146"/>
      <c r="T1146"/>
      <c r="U1146"/>
      <c r="V1146"/>
    </row>
    <row r="1147" spans="1:22" ht="18" customHeight="1" hidden="1">
      <c r="A1147" s="3" t="s">
        <v>770</v>
      </c>
      <c r="B1147" s="3" t="s">
        <v>644</v>
      </c>
      <c r="C1147" s="3"/>
      <c r="D1147" s="3"/>
      <c r="E1147" s="31" t="s">
        <v>645</v>
      </c>
      <c r="F1147" s="40">
        <f>F1148+F1150</f>
        <v>0</v>
      </c>
      <c r="G1147" s="39">
        <f t="shared" si="15"/>
        <v>0</v>
      </c>
      <c r="H1147" s="40">
        <f>H1148+H1150</f>
        <v>0</v>
      </c>
      <c r="I1147" s="47"/>
      <c r="J1147" s="9"/>
      <c r="K1147"/>
      <c r="L1147"/>
      <c r="M1147"/>
      <c r="N1147"/>
      <c r="O1147"/>
      <c r="P1147"/>
      <c r="Q1147"/>
      <c r="R1147"/>
      <c r="S1147"/>
      <c r="T1147"/>
      <c r="U1147"/>
      <c r="V1147"/>
    </row>
    <row r="1148" spans="1:22" ht="20.25" customHeight="1" hidden="1">
      <c r="A1148" s="3" t="s">
        <v>770</v>
      </c>
      <c r="B1148" s="3" t="s">
        <v>644</v>
      </c>
      <c r="C1148" s="3" t="s">
        <v>218</v>
      </c>
      <c r="D1148" s="3"/>
      <c r="E1148" s="31" t="s">
        <v>300</v>
      </c>
      <c r="F1148" s="40">
        <f>F1149</f>
        <v>0</v>
      </c>
      <c r="G1148" s="39">
        <f t="shared" si="15"/>
        <v>0</v>
      </c>
      <c r="H1148" s="40">
        <f>H1149</f>
        <v>0</v>
      </c>
      <c r="I1148" s="47"/>
      <c r="J1148" s="9"/>
      <c r="K1148"/>
      <c r="L1148"/>
      <c r="M1148"/>
      <c r="N1148"/>
      <c r="O1148"/>
      <c r="P1148"/>
      <c r="Q1148"/>
      <c r="R1148"/>
      <c r="S1148"/>
      <c r="T1148"/>
      <c r="U1148"/>
      <c r="V1148"/>
    </row>
    <row r="1149" spans="1:22" ht="16.5" customHeight="1" hidden="1">
      <c r="A1149" s="3" t="s">
        <v>770</v>
      </c>
      <c r="B1149" s="3" t="s">
        <v>644</v>
      </c>
      <c r="C1149" s="3" t="s">
        <v>218</v>
      </c>
      <c r="D1149" s="3" t="s">
        <v>648</v>
      </c>
      <c r="E1149" s="31" t="s">
        <v>649</v>
      </c>
      <c r="F1149" s="40">
        <v>0</v>
      </c>
      <c r="G1149" s="39">
        <f t="shared" si="15"/>
        <v>0</v>
      </c>
      <c r="H1149" s="40">
        <v>0</v>
      </c>
      <c r="I1149" s="47"/>
      <c r="J1149" s="9"/>
      <c r="K1149"/>
      <c r="L1149"/>
      <c r="M1149"/>
      <c r="N1149"/>
      <c r="O1149"/>
      <c r="P1149"/>
      <c r="Q1149"/>
      <c r="R1149"/>
      <c r="S1149"/>
      <c r="T1149"/>
      <c r="U1149"/>
      <c r="V1149"/>
    </row>
    <row r="1150" spans="1:22" ht="24" customHeight="1" hidden="1">
      <c r="A1150" s="3" t="s">
        <v>770</v>
      </c>
      <c r="B1150" s="3" t="s">
        <v>644</v>
      </c>
      <c r="C1150" s="3" t="s">
        <v>219</v>
      </c>
      <c r="D1150" s="3"/>
      <c r="E1150" s="31" t="s">
        <v>335</v>
      </c>
      <c r="F1150" s="40">
        <f>F1151</f>
        <v>0</v>
      </c>
      <c r="G1150" s="39">
        <f t="shared" si="15"/>
        <v>0</v>
      </c>
      <c r="H1150" s="40">
        <f>H1151</f>
        <v>0</v>
      </c>
      <c r="I1150" s="47"/>
      <c r="J1150" s="9"/>
      <c r="K1150"/>
      <c r="L1150"/>
      <c r="M1150"/>
      <c r="N1150"/>
      <c r="O1150"/>
      <c r="P1150"/>
      <c r="Q1150"/>
      <c r="R1150"/>
      <c r="S1150"/>
      <c r="T1150"/>
      <c r="U1150"/>
      <c r="V1150"/>
    </row>
    <row r="1151" spans="1:22" ht="18.75" customHeight="1" hidden="1">
      <c r="A1151" s="3" t="s">
        <v>770</v>
      </c>
      <c r="B1151" s="3" t="s">
        <v>644</v>
      </c>
      <c r="C1151" s="3" t="s">
        <v>219</v>
      </c>
      <c r="D1151" s="3" t="s">
        <v>648</v>
      </c>
      <c r="E1151" s="31" t="s">
        <v>649</v>
      </c>
      <c r="F1151" s="40"/>
      <c r="G1151" s="39">
        <f t="shared" si="15"/>
        <v>0</v>
      </c>
      <c r="H1151" s="40"/>
      <c r="I1151" s="47"/>
      <c r="J1151" s="9"/>
      <c r="K1151"/>
      <c r="L1151"/>
      <c r="M1151"/>
      <c r="N1151"/>
      <c r="O1151"/>
      <c r="P1151"/>
      <c r="Q1151"/>
      <c r="R1151"/>
      <c r="S1151"/>
      <c r="T1151"/>
      <c r="U1151"/>
      <c r="V1151"/>
    </row>
    <row r="1152" spans="1:22" ht="18.75" customHeight="1" hidden="1">
      <c r="A1152" s="3" t="s">
        <v>770</v>
      </c>
      <c r="B1152" s="3" t="s">
        <v>660</v>
      </c>
      <c r="C1152" s="3" t="s">
        <v>350</v>
      </c>
      <c r="D1152" s="3"/>
      <c r="E1152" s="5"/>
      <c r="F1152" s="40">
        <f>F1153</f>
        <v>0</v>
      </c>
      <c r="G1152" s="39">
        <f t="shared" si="15"/>
        <v>0</v>
      </c>
      <c r="H1152" s="40">
        <f>H1153</f>
        <v>0</v>
      </c>
      <c r="I1152" s="47"/>
      <c r="J1152" s="9"/>
      <c r="K1152"/>
      <c r="L1152"/>
      <c r="M1152"/>
      <c r="N1152"/>
      <c r="O1152"/>
      <c r="P1152"/>
      <c r="Q1152"/>
      <c r="R1152"/>
      <c r="S1152"/>
      <c r="T1152"/>
      <c r="U1152"/>
      <c r="V1152"/>
    </row>
    <row r="1153" spans="1:22" ht="18.75" customHeight="1" hidden="1">
      <c r="A1153" s="3" t="s">
        <v>770</v>
      </c>
      <c r="B1153" s="3" t="s">
        <v>660</v>
      </c>
      <c r="C1153" s="3" t="s">
        <v>350</v>
      </c>
      <c r="D1153" s="3" t="s">
        <v>630</v>
      </c>
      <c r="E1153" s="31" t="s">
        <v>631</v>
      </c>
      <c r="F1153" s="40"/>
      <c r="G1153" s="39">
        <f t="shared" si="15"/>
        <v>0</v>
      </c>
      <c r="H1153" s="40"/>
      <c r="I1153" s="47"/>
      <c r="J1153" s="9"/>
      <c r="K1153"/>
      <c r="L1153"/>
      <c r="M1153"/>
      <c r="N1153"/>
      <c r="O1153"/>
      <c r="P1153"/>
      <c r="Q1153"/>
      <c r="R1153"/>
      <c r="S1153"/>
      <c r="T1153"/>
      <c r="U1153"/>
      <c r="V1153"/>
    </row>
    <row r="1154" spans="1:22" ht="34.5" customHeight="1" hidden="1">
      <c r="A1154" s="1" t="s">
        <v>5</v>
      </c>
      <c r="B1154" s="7"/>
      <c r="C1154" s="7"/>
      <c r="D1154" s="7"/>
      <c r="E1154" s="28" t="s">
        <v>6</v>
      </c>
      <c r="F1154" s="38">
        <f>F1158+F1194+F1201+F1242+F1301+F1188+F1155+F1191</f>
        <v>0</v>
      </c>
      <c r="G1154" s="38">
        <f t="shared" si="15"/>
        <v>0</v>
      </c>
      <c r="H1154" s="38">
        <f>H1158+H1194+H1201+H1242+H1301+H1188+H1155+H1191</f>
        <v>0</v>
      </c>
      <c r="I1154" s="10"/>
      <c r="K1154"/>
      <c r="L1154"/>
      <c r="M1154"/>
      <c r="N1154"/>
      <c r="O1154"/>
      <c r="P1154"/>
      <c r="Q1154"/>
      <c r="R1154"/>
      <c r="S1154"/>
      <c r="T1154"/>
      <c r="U1154"/>
      <c r="V1154"/>
    </row>
    <row r="1155" spans="1:22" ht="19.5" customHeight="1" hidden="1">
      <c r="A1155" s="3" t="s">
        <v>5</v>
      </c>
      <c r="B1155" s="3" t="s">
        <v>26</v>
      </c>
      <c r="C1155" s="2"/>
      <c r="D1155" s="2"/>
      <c r="E1155" s="5" t="s">
        <v>27</v>
      </c>
      <c r="F1155" s="39">
        <f>F1156</f>
        <v>0</v>
      </c>
      <c r="G1155" s="39">
        <f t="shared" si="15"/>
        <v>0</v>
      </c>
      <c r="H1155" s="39">
        <f>H1156</f>
        <v>0</v>
      </c>
      <c r="I1155" s="10"/>
      <c r="K1155"/>
      <c r="L1155"/>
      <c r="M1155"/>
      <c r="N1155"/>
      <c r="O1155"/>
      <c r="P1155"/>
      <c r="Q1155"/>
      <c r="R1155"/>
      <c r="S1155"/>
      <c r="T1155"/>
      <c r="U1155"/>
      <c r="V1155"/>
    </row>
    <row r="1156" spans="1:22" ht="31.5" customHeight="1" hidden="1">
      <c r="A1156" s="3" t="s">
        <v>5</v>
      </c>
      <c r="B1156" s="3" t="s">
        <v>26</v>
      </c>
      <c r="C1156" s="2">
        <v>5100300</v>
      </c>
      <c r="D1156" s="2"/>
      <c r="E1156" s="5" t="s">
        <v>326</v>
      </c>
      <c r="F1156" s="39">
        <f>F1157</f>
        <v>0</v>
      </c>
      <c r="G1156" s="39">
        <f t="shared" si="15"/>
        <v>0</v>
      </c>
      <c r="H1156" s="39">
        <f>H1157</f>
        <v>0</v>
      </c>
      <c r="I1156" s="10"/>
      <c r="K1156"/>
      <c r="L1156"/>
      <c r="M1156"/>
      <c r="N1156"/>
      <c r="O1156"/>
      <c r="P1156"/>
      <c r="Q1156"/>
      <c r="R1156"/>
      <c r="S1156"/>
      <c r="T1156"/>
      <c r="U1156"/>
      <c r="V1156"/>
    </row>
    <row r="1157" spans="1:22" ht="18" customHeight="1" hidden="1">
      <c r="A1157" s="3" t="s">
        <v>5</v>
      </c>
      <c r="B1157" s="3" t="s">
        <v>26</v>
      </c>
      <c r="C1157" s="2">
        <v>5100300</v>
      </c>
      <c r="D1157" s="3" t="s">
        <v>586</v>
      </c>
      <c r="E1157" s="5" t="s">
        <v>587</v>
      </c>
      <c r="F1157" s="39"/>
      <c r="G1157" s="39">
        <f t="shared" si="15"/>
        <v>0</v>
      </c>
      <c r="H1157" s="39"/>
      <c r="I1157" s="10"/>
      <c r="K1157"/>
      <c r="L1157"/>
      <c r="M1157"/>
      <c r="N1157"/>
      <c r="O1157"/>
      <c r="P1157"/>
      <c r="Q1157"/>
      <c r="R1157"/>
      <c r="S1157"/>
      <c r="T1157"/>
      <c r="U1157"/>
      <c r="V1157"/>
    </row>
    <row r="1158" spans="1:22" ht="16.5" customHeight="1" hidden="1">
      <c r="A1158" s="3" t="s">
        <v>5</v>
      </c>
      <c r="B1158" s="3" t="s">
        <v>705</v>
      </c>
      <c r="C1158" s="2"/>
      <c r="D1158" s="2"/>
      <c r="E1158" s="5" t="s">
        <v>706</v>
      </c>
      <c r="F1158" s="39">
        <f>F1159+F1164+F1186+F1172+F1180+F1182+F1184+F1162+F1166+F1176+F1178+F1168+F1170+F1174</f>
        <v>0</v>
      </c>
      <c r="G1158" s="39">
        <f t="shared" si="15"/>
        <v>0</v>
      </c>
      <c r="H1158" s="39">
        <f>H1159+H1164+H1186+H1172+H1180+H1182+H1184+H1162+H1166+H1176+H1178+H1168+H1170+H1174</f>
        <v>0</v>
      </c>
      <c r="I1158" s="10"/>
      <c r="K1158"/>
      <c r="L1158"/>
      <c r="M1158"/>
      <c r="N1158"/>
      <c r="O1158"/>
      <c r="P1158"/>
      <c r="Q1158"/>
      <c r="R1158"/>
      <c r="S1158"/>
      <c r="T1158"/>
      <c r="U1158"/>
      <c r="V1158"/>
    </row>
    <row r="1159" spans="1:22" ht="16.5" customHeight="1" hidden="1">
      <c r="A1159" s="3" t="s">
        <v>5</v>
      </c>
      <c r="B1159" s="3" t="s">
        <v>705</v>
      </c>
      <c r="C1159" s="3" t="s">
        <v>7</v>
      </c>
      <c r="D1159" s="2"/>
      <c r="E1159" s="5" t="s">
        <v>8</v>
      </c>
      <c r="F1159" s="39">
        <f>F1160+F1161</f>
        <v>0</v>
      </c>
      <c r="G1159" s="39">
        <f t="shared" si="15"/>
        <v>0</v>
      </c>
      <c r="H1159" s="39">
        <f>H1160+H1161</f>
        <v>0</v>
      </c>
      <c r="I1159" s="10"/>
      <c r="K1159"/>
      <c r="L1159"/>
      <c r="M1159"/>
      <c r="N1159"/>
      <c r="O1159"/>
      <c r="P1159"/>
      <c r="Q1159"/>
      <c r="R1159"/>
      <c r="S1159"/>
      <c r="T1159"/>
      <c r="U1159"/>
      <c r="V1159"/>
    </row>
    <row r="1160" spans="1:22" ht="16.5" customHeight="1" hidden="1">
      <c r="A1160" s="3" t="s">
        <v>5</v>
      </c>
      <c r="B1160" s="3" t="s">
        <v>705</v>
      </c>
      <c r="C1160" s="3" t="s">
        <v>7</v>
      </c>
      <c r="D1160" s="3" t="s">
        <v>586</v>
      </c>
      <c r="E1160" s="5" t="s">
        <v>587</v>
      </c>
      <c r="F1160" s="40">
        <v>0</v>
      </c>
      <c r="G1160" s="39">
        <f t="shared" si="15"/>
        <v>0</v>
      </c>
      <c r="H1160" s="40">
        <v>0</v>
      </c>
      <c r="I1160" s="10"/>
      <c r="K1160"/>
      <c r="L1160"/>
      <c r="M1160"/>
      <c r="N1160"/>
      <c r="O1160"/>
      <c r="P1160"/>
      <c r="Q1160"/>
      <c r="R1160"/>
      <c r="S1160"/>
      <c r="T1160"/>
      <c r="U1160"/>
      <c r="V1160"/>
    </row>
    <row r="1161" spans="1:22" ht="16.5" customHeight="1" hidden="1">
      <c r="A1161" s="3" t="s">
        <v>5</v>
      </c>
      <c r="B1161" s="3" t="s">
        <v>705</v>
      </c>
      <c r="C1161" s="3" t="s">
        <v>7</v>
      </c>
      <c r="D1161" s="3" t="s">
        <v>568</v>
      </c>
      <c r="E1161" s="5" t="s">
        <v>569</v>
      </c>
      <c r="F1161" s="40"/>
      <c r="G1161" s="39">
        <f t="shared" si="15"/>
        <v>0</v>
      </c>
      <c r="H1161" s="40"/>
      <c r="I1161" s="10"/>
      <c r="K1161"/>
      <c r="L1161"/>
      <c r="M1161"/>
      <c r="N1161"/>
      <c r="O1161"/>
      <c r="P1161"/>
      <c r="Q1161"/>
      <c r="R1161"/>
      <c r="S1161"/>
      <c r="T1161"/>
      <c r="U1161"/>
      <c r="V1161"/>
    </row>
    <row r="1162" spans="1:22" ht="21.75" customHeight="1" hidden="1">
      <c r="A1162" s="3" t="s">
        <v>5</v>
      </c>
      <c r="B1162" s="3" t="s">
        <v>705</v>
      </c>
      <c r="C1162" s="3" t="s">
        <v>190</v>
      </c>
      <c r="D1162" s="3"/>
      <c r="E1162" s="5" t="s">
        <v>247</v>
      </c>
      <c r="F1162" s="40">
        <f>F1163</f>
        <v>0</v>
      </c>
      <c r="G1162" s="39">
        <f t="shared" si="15"/>
        <v>0</v>
      </c>
      <c r="H1162" s="40">
        <f>H1163</f>
        <v>0</v>
      </c>
      <c r="I1162" s="10"/>
      <c r="K1162"/>
      <c r="L1162"/>
      <c r="M1162"/>
      <c r="N1162"/>
      <c r="O1162"/>
      <c r="P1162"/>
      <c r="Q1162"/>
      <c r="R1162"/>
      <c r="S1162"/>
      <c r="T1162"/>
      <c r="U1162"/>
      <c r="V1162"/>
    </row>
    <row r="1163" spans="1:22" ht="16.5" customHeight="1" hidden="1">
      <c r="A1163" s="3" t="s">
        <v>5</v>
      </c>
      <c r="B1163" s="3" t="s">
        <v>705</v>
      </c>
      <c r="C1163" s="3" t="s">
        <v>190</v>
      </c>
      <c r="D1163" s="3" t="s">
        <v>586</v>
      </c>
      <c r="E1163" s="5" t="s">
        <v>587</v>
      </c>
      <c r="F1163" s="40">
        <v>0</v>
      </c>
      <c r="G1163" s="39">
        <f t="shared" si="15"/>
        <v>0</v>
      </c>
      <c r="H1163" s="40">
        <v>0</v>
      </c>
      <c r="I1163" s="10"/>
      <c r="K1163"/>
      <c r="L1163"/>
      <c r="M1163"/>
      <c r="N1163"/>
      <c r="O1163"/>
      <c r="P1163"/>
      <c r="Q1163"/>
      <c r="R1163"/>
      <c r="S1163"/>
      <c r="T1163"/>
      <c r="U1163"/>
      <c r="V1163"/>
    </row>
    <row r="1164" spans="1:22" ht="15.75" customHeight="1" hidden="1">
      <c r="A1164" s="3" t="s">
        <v>5</v>
      </c>
      <c r="B1164" s="3" t="s">
        <v>705</v>
      </c>
      <c r="C1164" s="3" t="s">
        <v>9</v>
      </c>
      <c r="D1164" s="2"/>
      <c r="E1164" s="5" t="s">
        <v>293</v>
      </c>
      <c r="F1164" s="41">
        <f>F1165</f>
        <v>0</v>
      </c>
      <c r="G1164" s="39">
        <f t="shared" si="15"/>
        <v>0</v>
      </c>
      <c r="H1164" s="41">
        <f>H1165</f>
        <v>0</v>
      </c>
      <c r="I1164" s="10"/>
      <c r="K1164"/>
      <c r="L1164"/>
      <c r="M1164"/>
      <c r="N1164"/>
      <c r="O1164"/>
      <c r="P1164"/>
      <c r="Q1164"/>
      <c r="R1164"/>
      <c r="S1164"/>
      <c r="T1164"/>
      <c r="U1164"/>
      <c r="V1164"/>
    </row>
    <row r="1165" spans="1:22" ht="16.5" customHeight="1" hidden="1">
      <c r="A1165" s="3" t="s">
        <v>5</v>
      </c>
      <c r="B1165" s="3" t="s">
        <v>705</v>
      </c>
      <c r="C1165" s="3" t="s">
        <v>9</v>
      </c>
      <c r="D1165" s="3" t="s">
        <v>586</v>
      </c>
      <c r="E1165" s="5" t="s">
        <v>587</v>
      </c>
      <c r="F1165" s="40">
        <v>0</v>
      </c>
      <c r="G1165" s="39">
        <f t="shared" si="15"/>
        <v>0</v>
      </c>
      <c r="H1165" s="40">
        <v>0</v>
      </c>
      <c r="I1165" s="10"/>
      <c r="K1165"/>
      <c r="L1165"/>
      <c r="M1165"/>
      <c r="N1165"/>
      <c r="O1165"/>
      <c r="P1165"/>
      <c r="Q1165"/>
      <c r="R1165"/>
      <c r="S1165"/>
      <c r="T1165"/>
      <c r="U1165"/>
      <c r="V1165"/>
    </row>
    <row r="1166" spans="1:22" ht="24" customHeight="1" hidden="1">
      <c r="A1166" s="3" t="s">
        <v>5</v>
      </c>
      <c r="B1166" s="3" t="s">
        <v>705</v>
      </c>
      <c r="C1166" s="30" t="s">
        <v>191</v>
      </c>
      <c r="D1166" s="3"/>
      <c r="E1166" s="5" t="s">
        <v>254</v>
      </c>
      <c r="F1166" s="40">
        <f>F1167</f>
        <v>0</v>
      </c>
      <c r="G1166" s="39">
        <f t="shared" si="15"/>
        <v>0</v>
      </c>
      <c r="H1166" s="40">
        <f>H1167</f>
        <v>0</v>
      </c>
      <c r="I1166" s="10"/>
      <c r="K1166"/>
      <c r="L1166"/>
      <c r="M1166"/>
      <c r="N1166"/>
      <c r="O1166"/>
      <c r="P1166"/>
      <c r="Q1166"/>
      <c r="R1166"/>
      <c r="S1166"/>
      <c r="T1166"/>
      <c r="U1166"/>
      <c r="V1166"/>
    </row>
    <row r="1167" spans="1:22" ht="16.5" customHeight="1" hidden="1">
      <c r="A1167" s="3" t="s">
        <v>5</v>
      </c>
      <c r="B1167" s="3" t="s">
        <v>705</v>
      </c>
      <c r="C1167" s="30" t="s">
        <v>191</v>
      </c>
      <c r="D1167" s="3" t="s">
        <v>586</v>
      </c>
      <c r="E1167" s="5" t="s">
        <v>587</v>
      </c>
      <c r="F1167" s="40">
        <v>0</v>
      </c>
      <c r="G1167" s="39">
        <f t="shared" si="15"/>
        <v>0</v>
      </c>
      <c r="H1167" s="40">
        <v>0</v>
      </c>
      <c r="I1167" s="10"/>
      <c r="K1167"/>
      <c r="L1167"/>
      <c r="M1167"/>
      <c r="N1167"/>
      <c r="O1167"/>
      <c r="P1167"/>
      <c r="Q1167"/>
      <c r="R1167"/>
      <c r="S1167"/>
      <c r="T1167"/>
      <c r="U1167"/>
      <c r="V1167"/>
    </row>
    <row r="1168" spans="1:22" ht="13.5" customHeight="1" hidden="1">
      <c r="A1168" s="3" t="s">
        <v>5</v>
      </c>
      <c r="B1168" s="3" t="s">
        <v>705</v>
      </c>
      <c r="C1168" s="30" t="s">
        <v>81</v>
      </c>
      <c r="D1168" s="3"/>
      <c r="E1168" s="31" t="s">
        <v>83</v>
      </c>
      <c r="F1168" s="40">
        <f>F1169</f>
        <v>0</v>
      </c>
      <c r="G1168" s="39">
        <f t="shared" si="15"/>
        <v>0</v>
      </c>
      <c r="H1168" s="40">
        <f>H1169</f>
        <v>0</v>
      </c>
      <c r="I1168" s="10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</row>
    <row r="1169" spans="1:22" ht="15.75" customHeight="1" hidden="1">
      <c r="A1169" s="3" t="s">
        <v>5</v>
      </c>
      <c r="B1169" s="3" t="s">
        <v>705</v>
      </c>
      <c r="C1169" s="30" t="s">
        <v>81</v>
      </c>
      <c r="D1169" s="3" t="s">
        <v>586</v>
      </c>
      <c r="E1169" s="31" t="s">
        <v>587</v>
      </c>
      <c r="F1169" s="40"/>
      <c r="G1169" s="39">
        <f t="shared" si="15"/>
        <v>0</v>
      </c>
      <c r="H1169" s="40"/>
      <c r="I1169" s="10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</row>
    <row r="1170" spans="1:22" ht="32.25" customHeight="1" hidden="1">
      <c r="A1170" s="29" t="s">
        <v>5</v>
      </c>
      <c r="B1170" s="30" t="s">
        <v>705</v>
      </c>
      <c r="C1170" s="30" t="s">
        <v>159</v>
      </c>
      <c r="D1170" s="2"/>
      <c r="E1170" s="5" t="s">
        <v>294</v>
      </c>
      <c r="F1170" s="40">
        <f>F1171</f>
        <v>0</v>
      </c>
      <c r="G1170" s="39">
        <f>H1170-F1170</f>
        <v>0</v>
      </c>
      <c r="H1170" s="40">
        <f>H1171</f>
        <v>0</v>
      </c>
      <c r="I1170" s="1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</row>
    <row r="1171" spans="1:22" ht="15.75" customHeight="1" hidden="1">
      <c r="A1171" s="29" t="s">
        <v>5</v>
      </c>
      <c r="B1171" s="30" t="s">
        <v>705</v>
      </c>
      <c r="C1171" s="30" t="s">
        <v>159</v>
      </c>
      <c r="D1171" s="3" t="s">
        <v>586</v>
      </c>
      <c r="E1171" s="31" t="s">
        <v>587</v>
      </c>
      <c r="F1171" s="40">
        <v>0</v>
      </c>
      <c r="G1171" s="39">
        <f>H1171-F1171</f>
        <v>0</v>
      </c>
      <c r="H1171" s="40">
        <v>0</v>
      </c>
      <c r="I1171" s="10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</row>
    <row r="1172" spans="1:22" ht="31.5" hidden="1">
      <c r="A1172" s="29" t="s">
        <v>5</v>
      </c>
      <c r="B1172" s="30" t="s">
        <v>705</v>
      </c>
      <c r="C1172" s="30" t="s">
        <v>159</v>
      </c>
      <c r="D1172" s="2"/>
      <c r="E1172" s="5" t="s">
        <v>294</v>
      </c>
      <c r="F1172" s="40">
        <f>F1173</f>
        <v>0</v>
      </c>
      <c r="G1172" s="39">
        <f t="shared" si="15"/>
        <v>0</v>
      </c>
      <c r="H1172" s="40">
        <f>H1173</f>
        <v>0</v>
      </c>
      <c r="I1172" s="10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</row>
    <row r="1173" spans="1:22" ht="16.5" customHeight="1" hidden="1">
      <c r="A1173" s="29" t="s">
        <v>5</v>
      </c>
      <c r="B1173" s="30" t="s">
        <v>705</v>
      </c>
      <c r="C1173" s="30" t="s">
        <v>159</v>
      </c>
      <c r="D1173" s="3" t="s">
        <v>568</v>
      </c>
      <c r="E1173" s="31" t="s">
        <v>569</v>
      </c>
      <c r="F1173" s="40">
        <v>0</v>
      </c>
      <c r="G1173" s="39">
        <f t="shared" si="15"/>
        <v>0</v>
      </c>
      <c r="H1173" s="40">
        <v>0</v>
      </c>
      <c r="I1173" s="10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</row>
    <row r="1174" spans="1:22" ht="33.75" customHeight="1" hidden="1">
      <c r="A1174" s="29" t="s">
        <v>5</v>
      </c>
      <c r="B1174" s="30" t="s">
        <v>705</v>
      </c>
      <c r="C1174" s="30" t="s">
        <v>160</v>
      </c>
      <c r="D1174" s="3"/>
      <c r="E1174" s="5" t="s">
        <v>297</v>
      </c>
      <c r="F1174" s="40">
        <f>F1175</f>
        <v>0</v>
      </c>
      <c r="G1174" s="39">
        <f>H1174-F1174</f>
        <v>0</v>
      </c>
      <c r="H1174" s="40">
        <f>H1175</f>
        <v>0</v>
      </c>
      <c r="I1174" s="10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</row>
    <row r="1175" spans="1:22" ht="16.5" customHeight="1" hidden="1">
      <c r="A1175" s="29" t="s">
        <v>5</v>
      </c>
      <c r="B1175" s="30" t="s">
        <v>705</v>
      </c>
      <c r="C1175" s="30" t="s">
        <v>160</v>
      </c>
      <c r="D1175" s="3" t="s">
        <v>586</v>
      </c>
      <c r="E1175" s="31" t="s">
        <v>587</v>
      </c>
      <c r="F1175" s="40">
        <v>0</v>
      </c>
      <c r="G1175" s="39">
        <f>H1175-F1175</f>
        <v>0</v>
      </c>
      <c r="H1175" s="40">
        <v>0</v>
      </c>
      <c r="I1175" s="10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</row>
    <row r="1176" spans="1:22" ht="34.5" customHeight="1" hidden="1">
      <c r="A1176" s="29" t="s">
        <v>5</v>
      </c>
      <c r="B1176" s="30" t="s">
        <v>705</v>
      </c>
      <c r="C1176" s="30" t="s">
        <v>160</v>
      </c>
      <c r="D1176" s="3"/>
      <c r="E1176" s="5" t="s">
        <v>297</v>
      </c>
      <c r="F1176" s="40">
        <f>F1177</f>
        <v>0</v>
      </c>
      <c r="G1176" s="39">
        <f t="shared" si="15"/>
        <v>0</v>
      </c>
      <c r="H1176" s="40">
        <f>H1177</f>
        <v>0</v>
      </c>
      <c r="I1176" s="10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</row>
    <row r="1177" spans="1:22" ht="16.5" customHeight="1" hidden="1">
      <c r="A1177" s="29" t="s">
        <v>5</v>
      </c>
      <c r="B1177" s="30" t="s">
        <v>705</v>
      </c>
      <c r="C1177" s="30" t="s">
        <v>160</v>
      </c>
      <c r="D1177" s="3" t="s">
        <v>568</v>
      </c>
      <c r="E1177" s="31" t="s">
        <v>569</v>
      </c>
      <c r="F1177" s="40">
        <v>0</v>
      </c>
      <c r="G1177" s="39">
        <f t="shared" si="15"/>
        <v>0</v>
      </c>
      <c r="H1177" s="40">
        <v>0</v>
      </c>
      <c r="I1177" s="10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</row>
    <row r="1178" spans="1:22" ht="36.75" customHeight="1" hidden="1">
      <c r="A1178" s="29" t="s">
        <v>5</v>
      </c>
      <c r="B1178" s="30" t="s">
        <v>705</v>
      </c>
      <c r="C1178" s="30" t="s">
        <v>161</v>
      </c>
      <c r="D1178" s="3"/>
      <c r="E1178" s="5" t="s">
        <v>295</v>
      </c>
      <c r="F1178" s="40">
        <f>F1179</f>
        <v>0</v>
      </c>
      <c r="G1178" s="39">
        <f t="shared" si="15"/>
        <v>0</v>
      </c>
      <c r="H1178" s="40">
        <f>H1179</f>
        <v>0</v>
      </c>
      <c r="I1178" s="10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</row>
    <row r="1179" spans="1:22" ht="14.25" customHeight="1" hidden="1">
      <c r="A1179" s="29" t="s">
        <v>5</v>
      </c>
      <c r="B1179" s="30" t="s">
        <v>705</v>
      </c>
      <c r="C1179" s="30" t="s">
        <v>161</v>
      </c>
      <c r="D1179" s="3" t="s">
        <v>586</v>
      </c>
      <c r="E1179" s="31" t="s">
        <v>587</v>
      </c>
      <c r="F1179" s="40">
        <v>0</v>
      </c>
      <c r="G1179" s="39">
        <f t="shared" si="15"/>
        <v>0</v>
      </c>
      <c r="H1179" s="40">
        <v>0</v>
      </c>
      <c r="I1179" s="10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</row>
    <row r="1180" spans="1:22" ht="30.75" customHeight="1" hidden="1">
      <c r="A1180" s="29" t="s">
        <v>5</v>
      </c>
      <c r="B1180" s="30" t="s">
        <v>705</v>
      </c>
      <c r="C1180" s="30" t="s">
        <v>161</v>
      </c>
      <c r="D1180" s="3"/>
      <c r="E1180" s="5" t="s">
        <v>295</v>
      </c>
      <c r="F1180" s="40">
        <f>F1181</f>
        <v>0</v>
      </c>
      <c r="G1180" s="39">
        <f>H1180-F1180</f>
        <v>0</v>
      </c>
      <c r="H1180" s="40">
        <f>H1181</f>
        <v>0</v>
      </c>
      <c r="I1180" s="1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</row>
    <row r="1181" spans="1:22" ht="21" customHeight="1" hidden="1">
      <c r="A1181" s="29" t="s">
        <v>5</v>
      </c>
      <c r="B1181" s="30" t="s">
        <v>705</v>
      </c>
      <c r="C1181" s="30" t="s">
        <v>161</v>
      </c>
      <c r="D1181" s="3" t="s">
        <v>568</v>
      </c>
      <c r="E1181" s="31" t="s">
        <v>569</v>
      </c>
      <c r="F1181" s="40">
        <v>0</v>
      </c>
      <c r="G1181" s="39">
        <f>H1181-F1181</f>
        <v>0</v>
      </c>
      <c r="H1181" s="40">
        <v>0</v>
      </c>
      <c r="I1181" s="10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</row>
    <row r="1182" spans="1:22" ht="33" customHeight="1" hidden="1">
      <c r="A1182" s="29" t="s">
        <v>5</v>
      </c>
      <c r="B1182" s="30" t="s">
        <v>705</v>
      </c>
      <c r="C1182" s="30" t="s">
        <v>162</v>
      </c>
      <c r="D1182" s="2"/>
      <c r="E1182" s="5" t="s">
        <v>296</v>
      </c>
      <c r="F1182" s="40">
        <f>F1183</f>
        <v>0</v>
      </c>
      <c r="G1182" s="39">
        <f t="shared" si="15"/>
        <v>0</v>
      </c>
      <c r="H1182" s="40">
        <f>H1183</f>
        <v>0</v>
      </c>
      <c r="I1182" s="10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</row>
    <row r="1183" spans="1:22" ht="16.5" customHeight="1" hidden="1">
      <c r="A1183" s="29" t="s">
        <v>5</v>
      </c>
      <c r="B1183" s="30" t="s">
        <v>705</v>
      </c>
      <c r="C1183" s="30" t="s">
        <v>162</v>
      </c>
      <c r="D1183" s="3" t="s">
        <v>586</v>
      </c>
      <c r="E1183" s="31" t="s">
        <v>587</v>
      </c>
      <c r="F1183" s="40">
        <v>0</v>
      </c>
      <c r="G1183" s="39">
        <f t="shared" si="15"/>
        <v>0</v>
      </c>
      <c r="H1183" s="40">
        <v>0</v>
      </c>
      <c r="I1183" s="10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</row>
    <row r="1184" spans="1:22" ht="31.5" hidden="1">
      <c r="A1184" s="29" t="s">
        <v>5</v>
      </c>
      <c r="B1184" s="30" t="s">
        <v>705</v>
      </c>
      <c r="C1184" s="30" t="s">
        <v>162</v>
      </c>
      <c r="D1184" s="2"/>
      <c r="E1184" s="5" t="s">
        <v>296</v>
      </c>
      <c r="F1184" s="40">
        <f>F1185</f>
        <v>0</v>
      </c>
      <c r="G1184" s="39">
        <f t="shared" si="15"/>
        <v>0</v>
      </c>
      <c r="H1184" s="40">
        <f>H1185</f>
        <v>0</v>
      </c>
      <c r="I1184" s="10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</row>
    <row r="1185" spans="1:22" ht="16.5" customHeight="1" hidden="1">
      <c r="A1185" s="29" t="s">
        <v>5</v>
      </c>
      <c r="B1185" s="30" t="s">
        <v>705</v>
      </c>
      <c r="C1185" s="30" t="s">
        <v>162</v>
      </c>
      <c r="D1185" s="3" t="s">
        <v>568</v>
      </c>
      <c r="E1185" s="31" t="s">
        <v>569</v>
      </c>
      <c r="F1185" s="40">
        <v>0</v>
      </c>
      <c r="G1185" s="39">
        <f t="shared" si="15"/>
        <v>0</v>
      </c>
      <c r="H1185" s="40">
        <v>0</v>
      </c>
      <c r="I1185" s="10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</row>
    <row r="1186" spans="1:22" ht="16.5" customHeight="1" hidden="1">
      <c r="A1186" s="3" t="s">
        <v>5</v>
      </c>
      <c r="B1186" s="3" t="s">
        <v>705</v>
      </c>
      <c r="C1186" s="3" t="s">
        <v>81</v>
      </c>
      <c r="D1186" s="2"/>
      <c r="E1186" s="11" t="s">
        <v>83</v>
      </c>
      <c r="F1186" s="41">
        <f>F1187</f>
        <v>0</v>
      </c>
      <c r="G1186" s="39">
        <f t="shared" si="15"/>
        <v>0</v>
      </c>
      <c r="H1186" s="41">
        <f>H1187</f>
        <v>0</v>
      </c>
      <c r="I1186" s="10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spans="1:22" ht="16.5" customHeight="1" hidden="1">
      <c r="A1187" s="3" t="s">
        <v>5</v>
      </c>
      <c r="B1187" s="3" t="s">
        <v>705</v>
      </c>
      <c r="C1187" s="3" t="s">
        <v>81</v>
      </c>
      <c r="D1187" s="3" t="s">
        <v>586</v>
      </c>
      <c r="E1187" s="11" t="s">
        <v>587</v>
      </c>
      <c r="F1187" s="40">
        <v>0</v>
      </c>
      <c r="G1187" s="39">
        <f t="shared" si="15"/>
        <v>0</v>
      </c>
      <c r="H1187" s="40">
        <v>0</v>
      </c>
      <c r="I1187" s="10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</row>
    <row r="1188" spans="1:22" ht="16.5" customHeight="1" hidden="1">
      <c r="A1188" s="3" t="s">
        <v>5</v>
      </c>
      <c r="B1188" s="3" t="s">
        <v>741</v>
      </c>
      <c r="C1188" s="3"/>
      <c r="D1188" s="3"/>
      <c r="E1188" s="31" t="s">
        <v>495</v>
      </c>
      <c r="F1188" s="40">
        <f>F1189</f>
        <v>0</v>
      </c>
      <c r="G1188" s="39">
        <f t="shared" si="15"/>
        <v>0</v>
      </c>
      <c r="H1188" s="40">
        <f>H1189</f>
        <v>0</v>
      </c>
      <c r="I1188" s="10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spans="1:22" ht="44.25" customHeight="1" hidden="1">
      <c r="A1189" s="3" t="s">
        <v>5</v>
      </c>
      <c r="B1189" s="3" t="s">
        <v>741</v>
      </c>
      <c r="C1189" s="3" t="s">
        <v>346</v>
      </c>
      <c r="D1189" s="3"/>
      <c r="E1189" s="31" t="s">
        <v>330</v>
      </c>
      <c r="F1189" s="40">
        <f>F1190</f>
        <v>0</v>
      </c>
      <c r="G1189" s="39">
        <f t="shared" si="15"/>
        <v>0</v>
      </c>
      <c r="H1189" s="40">
        <f>H1190</f>
        <v>0</v>
      </c>
      <c r="I1189" s="10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190" spans="1:22" ht="16.5" customHeight="1" hidden="1">
      <c r="A1190" s="3" t="s">
        <v>5</v>
      </c>
      <c r="B1190" s="3" t="s">
        <v>741</v>
      </c>
      <c r="C1190" s="3" t="s">
        <v>346</v>
      </c>
      <c r="D1190" s="3" t="s">
        <v>596</v>
      </c>
      <c r="E1190" s="5" t="s">
        <v>597</v>
      </c>
      <c r="F1190" s="40"/>
      <c r="G1190" s="39">
        <f t="shared" si="15"/>
        <v>0</v>
      </c>
      <c r="H1190" s="40"/>
      <c r="I1190" s="1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</row>
    <row r="1191" spans="1:22" ht="16.5" customHeight="1" hidden="1">
      <c r="A1191" s="3" t="s">
        <v>5</v>
      </c>
      <c r="B1191" s="3" t="s">
        <v>491</v>
      </c>
      <c r="C1191" s="3"/>
      <c r="D1191" s="3"/>
      <c r="E1191" s="5" t="s">
        <v>492</v>
      </c>
      <c r="F1191" s="40">
        <f>F1192</f>
        <v>0</v>
      </c>
      <c r="G1191" s="39">
        <f t="shared" si="15"/>
        <v>0</v>
      </c>
      <c r="H1191" s="40">
        <f>H1192</f>
        <v>0</v>
      </c>
      <c r="I1191" s="10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</row>
    <row r="1192" spans="1:22" ht="37.5" customHeight="1" hidden="1">
      <c r="A1192" s="3" t="s">
        <v>5</v>
      </c>
      <c r="B1192" s="3" t="s">
        <v>491</v>
      </c>
      <c r="C1192" s="3" t="s">
        <v>673</v>
      </c>
      <c r="D1192" s="3"/>
      <c r="E1192" s="5" t="s">
        <v>249</v>
      </c>
      <c r="F1192" s="40">
        <f>F1193</f>
        <v>0</v>
      </c>
      <c r="G1192" s="39">
        <f t="shared" si="15"/>
        <v>0</v>
      </c>
      <c r="H1192" s="40">
        <f>H1193</f>
        <v>0</v>
      </c>
      <c r="I1192" s="10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</row>
    <row r="1193" spans="1:22" ht="16.5" customHeight="1" hidden="1">
      <c r="A1193" s="3" t="s">
        <v>5</v>
      </c>
      <c r="B1193" s="3" t="s">
        <v>491</v>
      </c>
      <c r="C1193" s="3" t="s">
        <v>673</v>
      </c>
      <c r="D1193" s="3" t="s">
        <v>596</v>
      </c>
      <c r="E1193" s="5" t="s">
        <v>597</v>
      </c>
      <c r="F1193" s="40"/>
      <c r="G1193" s="39">
        <f t="shared" si="15"/>
        <v>0</v>
      </c>
      <c r="H1193" s="40"/>
      <c r="I1193" s="10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</row>
    <row r="1194" spans="1:22" ht="15" customHeight="1" hidden="1">
      <c r="A1194" s="3" t="s">
        <v>5</v>
      </c>
      <c r="B1194" s="3" t="s">
        <v>10</v>
      </c>
      <c r="C1194" s="2"/>
      <c r="D1194" s="2"/>
      <c r="E1194" s="5" t="s">
        <v>11</v>
      </c>
      <c r="F1194" s="39">
        <f>F1195+F1197+F1199</f>
        <v>0</v>
      </c>
      <c r="G1194" s="39">
        <f t="shared" si="15"/>
        <v>0</v>
      </c>
      <c r="H1194" s="39">
        <f>H1195+H1197+H1199</f>
        <v>0</v>
      </c>
      <c r="I1194" s="10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</row>
    <row r="1195" spans="1:22" ht="25.5" customHeight="1" hidden="1">
      <c r="A1195" s="3" t="s">
        <v>5</v>
      </c>
      <c r="B1195" s="3" t="s">
        <v>10</v>
      </c>
      <c r="C1195" s="3" t="s">
        <v>12</v>
      </c>
      <c r="D1195" s="2"/>
      <c r="E1195" s="5" t="s">
        <v>13</v>
      </c>
      <c r="F1195" s="39">
        <f>F1196</f>
        <v>0</v>
      </c>
      <c r="G1195" s="39">
        <f t="shared" si="15"/>
        <v>0</v>
      </c>
      <c r="H1195" s="39">
        <f>H1196</f>
        <v>0</v>
      </c>
      <c r="I1195" s="10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</row>
    <row r="1196" spans="1:22" ht="16.5" customHeight="1" hidden="1">
      <c r="A1196" s="3" t="s">
        <v>5</v>
      </c>
      <c r="B1196" s="3" t="s">
        <v>10</v>
      </c>
      <c r="C1196" s="3" t="s">
        <v>12</v>
      </c>
      <c r="D1196" s="3" t="s">
        <v>648</v>
      </c>
      <c r="E1196" s="5" t="s">
        <v>649</v>
      </c>
      <c r="F1196" s="40">
        <v>0</v>
      </c>
      <c r="G1196" s="39">
        <f t="shared" si="15"/>
        <v>0</v>
      </c>
      <c r="H1196" s="40">
        <v>0</v>
      </c>
      <c r="I1196" s="10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</row>
    <row r="1197" spans="1:22" ht="34.5" customHeight="1" hidden="1">
      <c r="A1197" s="3" t="s">
        <v>5</v>
      </c>
      <c r="B1197" s="3" t="s">
        <v>10</v>
      </c>
      <c r="C1197" s="3" t="s">
        <v>14</v>
      </c>
      <c r="D1197" s="2"/>
      <c r="E1197" s="5" t="s">
        <v>37</v>
      </c>
      <c r="F1197" s="41">
        <f>F1198</f>
        <v>0</v>
      </c>
      <c r="G1197" s="39">
        <f t="shared" si="15"/>
        <v>0</v>
      </c>
      <c r="H1197" s="41">
        <f>H1198</f>
        <v>0</v>
      </c>
      <c r="I1197" s="10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</row>
    <row r="1198" spans="1:22" ht="16.5" customHeight="1" hidden="1">
      <c r="A1198" s="3" t="s">
        <v>5</v>
      </c>
      <c r="B1198" s="3" t="s">
        <v>10</v>
      </c>
      <c r="C1198" s="3" t="s">
        <v>14</v>
      </c>
      <c r="D1198" s="3" t="s">
        <v>648</v>
      </c>
      <c r="E1198" s="5" t="s">
        <v>649</v>
      </c>
      <c r="F1198" s="40">
        <v>0</v>
      </c>
      <c r="G1198" s="39">
        <f t="shared" si="15"/>
        <v>0</v>
      </c>
      <c r="H1198" s="40">
        <v>0</v>
      </c>
      <c r="I1198" s="10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</row>
    <row r="1199" spans="1:22" ht="16.5" customHeight="1" hidden="1">
      <c r="A1199" s="3" t="s">
        <v>5</v>
      </c>
      <c r="B1199" s="3" t="s">
        <v>10</v>
      </c>
      <c r="C1199" s="3" t="s">
        <v>35</v>
      </c>
      <c r="D1199" s="3"/>
      <c r="E1199" s="5" t="s">
        <v>36</v>
      </c>
      <c r="F1199" s="40">
        <f>F1200</f>
        <v>0</v>
      </c>
      <c r="G1199" s="39">
        <f t="shared" si="15"/>
        <v>0</v>
      </c>
      <c r="H1199" s="40">
        <f>H1200</f>
        <v>0</v>
      </c>
      <c r="I1199" s="10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</row>
    <row r="1200" spans="1:22" ht="16.5" customHeight="1" hidden="1">
      <c r="A1200" s="3" t="s">
        <v>5</v>
      </c>
      <c r="B1200" s="3" t="s">
        <v>10</v>
      </c>
      <c r="C1200" s="3" t="s">
        <v>35</v>
      </c>
      <c r="D1200" s="3" t="s">
        <v>648</v>
      </c>
      <c r="E1200" s="5" t="s">
        <v>649</v>
      </c>
      <c r="F1200" s="40"/>
      <c r="G1200" s="39">
        <f t="shared" si="15"/>
        <v>0</v>
      </c>
      <c r="H1200" s="40"/>
      <c r="I1200" s="1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</row>
    <row r="1201" spans="1:22" ht="16.5" customHeight="1" hidden="1">
      <c r="A1201" s="3" t="s">
        <v>5</v>
      </c>
      <c r="B1201" s="3" t="s">
        <v>38</v>
      </c>
      <c r="C1201" s="2"/>
      <c r="D1201" s="2"/>
      <c r="E1201" s="5" t="s">
        <v>39</v>
      </c>
      <c r="F1201" s="39">
        <f>F1216+F1220+F1228+F1230+F1218+F1222+F1226+F1232+F1234+F1236+F1202+F1208+F1238+F1204+F1206+F1240+F1212+F1214+F1224+F1210</f>
        <v>0</v>
      </c>
      <c r="G1201" s="39">
        <f t="shared" si="15"/>
        <v>0</v>
      </c>
      <c r="H1201" s="39">
        <f>H1216+H1220+H1228+H1230+H1218+H1222+H1226+H1232+H1234+H1236+H1202+H1208+H1238+H1204+H1206+H1240+H1212+H1214+H1224+H1210</f>
        <v>0</v>
      </c>
      <c r="I1201" s="10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</row>
    <row r="1202" spans="1:22" ht="34.5" customHeight="1" hidden="1">
      <c r="A1202" s="3" t="s">
        <v>5</v>
      </c>
      <c r="B1202" s="3" t="s">
        <v>38</v>
      </c>
      <c r="C1202" s="3" t="s">
        <v>319</v>
      </c>
      <c r="D1202" s="3"/>
      <c r="E1202" s="31" t="s">
        <v>336</v>
      </c>
      <c r="F1202" s="39">
        <f>F1203</f>
        <v>0</v>
      </c>
      <c r="G1202" s="39">
        <f t="shared" si="15"/>
        <v>0</v>
      </c>
      <c r="H1202" s="39">
        <f>H1203</f>
        <v>0</v>
      </c>
      <c r="I1202" s="10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</row>
    <row r="1203" spans="1:22" ht="16.5" customHeight="1" hidden="1">
      <c r="A1203" s="3" t="s">
        <v>5</v>
      </c>
      <c r="B1203" s="3" t="s">
        <v>38</v>
      </c>
      <c r="C1203" s="3" t="s">
        <v>319</v>
      </c>
      <c r="D1203" s="3" t="s">
        <v>586</v>
      </c>
      <c r="E1203" s="31" t="s">
        <v>587</v>
      </c>
      <c r="F1203" s="39">
        <v>0</v>
      </c>
      <c r="G1203" s="39">
        <f t="shared" si="15"/>
        <v>0</v>
      </c>
      <c r="H1203" s="39">
        <v>0</v>
      </c>
      <c r="I1203" s="10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</row>
    <row r="1204" spans="1:22" ht="58.5" customHeight="1" hidden="1">
      <c r="A1204" s="3" t="s">
        <v>5</v>
      </c>
      <c r="B1204" s="3" t="s">
        <v>38</v>
      </c>
      <c r="C1204" s="3" t="s">
        <v>413</v>
      </c>
      <c r="D1204" s="3"/>
      <c r="E1204" s="31" t="s">
        <v>415</v>
      </c>
      <c r="F1204" s="39">
        <f>F1205</f>
        <v>0</v>
      </c>
      <c r="G1204" s="39">
        <f t="shared" si="15"/>
        <v>0</v>
      </c>
      <c r="H1204" s="39">
        <f>H1205</f>
        <v>0</v>
      </c>
      <c r="I1204" s="10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</row>
    <row r="1205" spans="1:22" ht="16.5" customHeight="1" hidden="1">
      <c r="A1205" s="3" t="s">
        <v>5</v>
      </c>
      <c r="B1205" s="3" t="s">
        <v>38</v>
      </c>
      <c r="C1205" s="3" t="s">
        <v>413</v>
      </c>
      <c r="D1205" s="3" t="s">
        <v>586</v>
      </c>
      <c r="E1205" s="31" t="s">
        <v>587</v>
      </c>
      <c r="F1205" s="39"/>
      <c r="G1205" s="39">
        <f t="shared" si="15"/>
        <v>0</v>
      </c>
      <c r="H1205" s="39"/>
      <c r="I1205" s="10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</row>
    <row r="1206" spans="1:22" ht="57.75" customHeight="1" hidden="1">
      <c r="A1206" s="3" t="s">
        <v>5</v>
      </c>
      <c r="B1206" s="3" t="s">
        <v>38</v>
      </c>
      <c r="C1206" s="3" t="s">
        <v>414</v>
      </c>
      <c r="D1206" s="3"/>
      <c r="E1206" s="31" t="s">
        <v>416</v>
      </c>
      <c r="F1206" s="39">
        <f>F1207</f>
        <v>0</v>
      </c>
      <c r="G1206" s="39">
        <f t="shared" si="15"/>
        <v>0</v>
      </c>
      <c r="H1206" s="39">
        <f>H1207</f>
        <v>0</v>
      </c>
      <c r="I1206" s="10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</row>
    <row r="1207" spans="1:22" ht="16.5" customHeight="1" hidden="1">
      <c r="A1207" s="3" t="s">
        <v>5</v>
      </c>
      <c r="B1207" s="3" t="s">
        <v>38</v>
      </c>
      <c r="C1207" s="3" t="s">
        <v>414</v>
      </c>
      <c r="D1207" s="3" t="s">
        <v>586</v>
      </c>
      <c r="E1207" s="31" t="s">
        <v>587</v>
      </c>
      <c r="F1207" s="39"/>
      <c r="G1207" s="39">
        <f t="shared" si="15"/>
        <v>0</v>
      </c>
      <c r="H1207" s="39"/>
      <c r="I1207" s="10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</row>
    <row r="1208" spans="1:22" ht="45" customHeight="1" hidden="1">
      <c r="A1208" s="3" t="s">
        <v>5</v>
      </c>
      <c r="B1208" s="3" t="s">
        <v>38</v>
      </c>
      <c r="C1208" s="3" t="s">
        <v>320</v>
      </c>
      <c r="D1208" s="3"/>
      <c r="E1208" s="31" t="s">
        <v>337</v>
      </c>
      <c r="F1208" s="39">
        <f>F1209</f>
        <v>0</v>
      </c>
      <c r="G1208" s="39">
        <f t="shared" si="15"/>
        <v>0</v>
      </c>
      <c r="H1208" s="39">
        <f>H1209</f>
        <v>0</v>
      </c>
      <c r="I1208" s="10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</row>
    <row r="1209" spans="1:22" ht="16.5" customHeight="1" hidden="1">
      <c r="A1209" s="3" t="s">
        <v>5</v>
      </c>
      <c r="B1209" s="3" t="s">
        <v>38</v>
      </c>
      <c r="C1209" s="3" t="s">
        <v>320</v>
      </c>
      <c r="D1209" s="3" t="s">
        <v>586</v>
      </c>
      <c r="E1209" s="31" t="s">
        <v>587</v>
      </c>
      <c r="F1209" s="39">
        <v>0</v>
      </c>
      <c r="G1209" s="39">
        <f t="shared" si="15"/>
        <v>0</v>
      </c>
      <c r="H1209" s="39">
        <v>0</v>
      </c>
      <c r="I1209" s="10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</row>
    <row r="1210" spans="1:22" ht="38.25" customHeight="1" hidden="1">
      <c r="A1210" s="3" t="s">
        <v>5</v>
      </c>
      <c r="B1210" s="3" t="s">
        <v>38</v>
      </c>
      <c r="C1210" s="3" t="s">
        <v>331</v>
      </c>
      <c r="D1210" s="3"/>
      <c r="E1210" s="31" t="s">
        <v>332</v>
      </c>
      <c r="F1210" s="39">
        <f>F1211</f>
        <v>0</v>
      </c>
      <c r="G1210" s="39">
        <f t="shared" si="15"/>
        <v>0</v>
      </c>
      <c r="H1210" s="39">
        <f>H1211</f>
        <v>0</v>
      </c>
      <c r="I1210" s="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</row>
    <row r="1211" spans="1:22" ht="16.5" customHeight="1" hidden="1">
      <c r="A1211" s="3" t="s">
        <v>5</v>
      </c>
      <c r="B1211" s="3" t="s">
        <v>38</v>
      </c>
      <c r="C1211" s="3" t="s">
        <v>331</v>
      </c>
      <c r="D1211" s="3" t="s">
        <v>586</v>
      </c>
      <c r="E1211" s="31" t="s">
        <v>587</v>
      </c>
      <c r="F1211" s="39"/>
      <c r="G1211" s="39">
        <f t="shared" si="15"/>
        <v>0</v>
      </c>
      <c r="H1211" s="39"/>
      <c r="I1211" s="10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</row>
    <row r="1212" spans="1:22" ht="21" customHeight="1" hidden="1">
      <c r="A1212" s="3" t="s">
        <v>5</v>
      </c>
      <c r="B1212" s="3" t="s">
        <v>38</v>
      </c>
      <c r="C1212" s="3" t="s">
        <v>469</v>
      </c>
      <c r="D1212" s="2"/>
      <c r="E1212" s="11" t="s">
        <v>507</v>
      </c>
      <c r="F1212" s="41">
        <f>F1213</f>
        <v>0</v>
      </c>
      <c r="G1212" s="39">
        <f t="shared" si="15"/>
        <v>0</v>
      </c>
      <c r="H1212" s="41">
        <f>H1213</f>
        <v>0</v>
      </c>
      <c r="I1212" s="10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</row>
    <row r="1213" spans="1:22" ht="16.5" customHeight="1" hidden="1">
      <c r="A1213" s="3" t="s">
        <v>5</v>
      </c>
      <c r="B1213" s="3" t="s">
        <v>38</v>
      </c>
      <c r="C1213" s="3" t="s">
        <v>469</v>
      </c>
      <c r="D1213" s="3" t="s">
        <v>596</v>
      </c>
      <c r="E1213" s="5" t="s">
        <v>597</v>
      </c>
      <c r="F1213" s="40">
        <v>0</v>
      </c>
      <c r="G1213" s="39">
        <f>H1213-F1213</f>
        <v>0</v>
      </c>
      <c r="H1213" s="40">
        <v>0</v>
      </c>
      <c r="I1213" s="10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</row>
    <row r="1214" spans="1:22" ht="20.25" customHeight="1" hidden="1">
      <c r="A1214" s="3" t="s">
        <v>5</v>
      </c>
      <c r="B1214" s="3" t="s">
        <v>38</v>
      </c>
      <c r="C1214" s="3" t="s">
        <v>486</v>
      </c>
      <c r="D1214" s="3"/>
      <c r="E1214" s="11" t="s">
        <v>550</v>
      </c>
      <c r="F1214" s="40">
        <f>F1215</f>
        <v>0</v>
      </c>
      <c r="G1214" s="39">
        <f>H1214-F1214</f>
        <v>0</v>
      </c>
      <c r="H1214" s="40">
        <f>H1215</f>
        <v>0</v>
      </c>
      <c r="I1214" s="10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</row>
    <row r="1215" spans="1:22" ht="12" customHeight="1" hidden="1">
      <c r="A1215" s="3" t="s">
        <v>5</v>
      </c>
      <c r="B1215" s="3" t="s">
        <v>38</v>
      </c>
      <c r="C1215" s="3" t="s">
        <v>486</v>
      </c>
      <c r="D1215" s="3" t="s">
        <v>596</v>
      </c>
      <c r="E1215" s="5" t="s">
        <v>597</v>
      </c>
      <c r="F1215" s="40">
        <v>0</v>
      </c>
      <c r="G1215" s="39">
        <f>H1215-F1215</f>
        <v>0</v>
      </c>
      <c r="H1215" s="40">
        <v>0</v>
      </c>
      <c r="I1215" s="10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</row>
    <row r="1216" spans="1:22" ht="15.75" customHeight="1" hidden="1">
      <c r="A1216" s="3" t="s">
        <v>5</v>
      </c>
      <c r="B1216" s="3" t="s">
        <v>38</v>
      </c>
      <c r="C1216" s="3" t="s">
        <v>40</v>
      </c>
      <c r="D1216" s="2"/>
      <c r="E1216" s="5" t="s">
        <v>635</v>
      </c>
      <c r="F1216" s="39">
        <f>F1217</f>
        <v>0</v>
      </c>
      <c r="G1216" s="39">
        <f t="shared" si="15"/>
        <v>0</v>
      </c>
      <c r="H1216" s="39">
        <f>H1217</f>
        <v>0</v>
      </c>
      <c r="I1216" s="10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</row>
    <row r="1217" spans="1:22" ht="16.5" customHeight="1" hidden="1">
      <c r="A1217" s="3" t="s">
        <v>5</v>
      </c>
      <c r="B1217" s="3" t="s">
        <v>38</v>
      </c>
      <c r="C1217" s="3" t="s">
        <v>40</v>
      </c>
      <c r="D1217" s="3" t="s">
        <v>586</v>
      </c>
      <c r="E1217" s="5" t="s">
        <v>587</v>
      </c>
      <c r="F1217" s="40">
        <v>0</v>
      </c>
      <c r="G1217" s="39">
        <f t="shared" si="15"/>
        <v>0</v>
      </c>
      <c r="H1217" s="40">
        <v>0</v>
      </c>
      <c r="I1217" s="10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</row>
    <row r="1218" spans="1:22" ht="17.25" customHeight="1" hidden="1">
      <c r="A1218" s="3" t="s">
        <v>5</v>
      </c>
      <c r="B1218" s="3" t="s">
        <v>38</v>
      </c>
      <c r="C1218" s="3" t="s">
        <v>86</v>
      </c>
      <c r="D1218" s="2"/>
      <c r="E1218" s="5" t="s">
        <v>85</v>
      </c>
      <c r="F1218" s="41">
        <f>F1219</f>
        <v>0</v>
      </c>
      <c r="G1218" s="39">
        <f t="shared" si="15"/>
        <v>0</v>
      </c>
      <c r="H1218" s="41">
        <f>H1219</f>
        <v>0</v>
      </c>
      <c r="I1218" s="10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</row>
    <row r="1219" spans="1:22" ht="21" customHeight="1" hidden="1">
      <c r="A1219" s="3" t="s">
        <v>5</v>
      </c>
      <c r="B1219" s="3" t="s">
        <v>38</v>
      </c>
      <c r="C1219" s="3" t="s">
        <v>86</v>
      </c>
      <c r="D1219" s="3" t="s">
        <v>586</v>
      </c>
      <c r="E1219" s="5" t="s">
        <v>587</v>
      </c>
      <c r="F1219" s="40">
        <v>0</v>
      </c>
      <c r="G1219" s="39">
        <f aca="true" t="shared" si="16" ref="G1219:G1284">H1219-F1219</f>
        <v>0</v>
      </c>
      <c r="H1219" s="40">
        <v>0</v>
      </c>
      <c r="I1219" s="10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</row>
    <row r="1220" spans="1:22" ht="27" customHeight="1" hidden="1">
      <c r="A1220" s="3" t="s">
        <v>5</v>
      </c>
      <c r="B1220" s="3" t="s">
        <v>38</v>
      </c>
      <c r="C1220" s="3" t="s">
        <v>41</v>
      </c>
      <c r="D1220" s="2"/>
      <c r="E1220" s="5" t="s">
        <v>42</v>
      </c>
      <c r="F1220" s="41">
        <f>F1221</f>
        <v>0</v>
      </c>
      <c r="G1220" s="39">
        <f t="shared" si="16"/>
        <v>0</v>
      </c>
      <c r="H1220" s="41">
        <f>H1221</f>
        <v>0</v>
      </c>
      <c r="I1220" s="1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</row>
    <row r="1221" spans="1:22" ht="16.5" customHeight="1" hidden="1">
      <c r="A1221" s="3" t="s">
        <v>5</v>
      </c>
      <c r="B1221" s="3" t="s">
        <v>38</v>
      </c>
      <c r="C1221" s="3" t="s">
        <v>41</v>
      </c>
      <c r="D1221" s="3" t="s">
        <v>586</v>
      </c>
      <c r="E1221" s="5" t="s">
        <v>587</v>
      </c>
      <c r="F1221" s="40">
        <v>0</v>
      </c>
      <c r="G1221" s="39">
        <f t="shared" si="16"/>
        <v>0</v>
      </c>
      <c r="H1221" s="40">
        <v>0</v>
      </c>
      <c r="I1221" s="10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</row>
    <row r="1222" spans="1:22" ht="23.25" customHeight="1" hidden="1">
      <c r="A1222" s="3" t="s">
        <v>5</v>
      </c>
      <c r="B1222" s="3" t="s">
        <v>38</v>
      </c>
      <c r="C1222" s="3" t="s">
        <v>98</v>
      </c>
      <c r="D1222" s="2"/>
      <c r="E1222" s="5" t="s">
        <v>99</v>
      </c>
      <c r="F1222" s="41">
        <f>F1223</f>
        <v>0</v>
      </c>
      <c r="G1222" s="39">
        <f t="shared" si="16"/>
        <v>0</v>
      </c>
      <c r="H1222" s="41">
        <f>H1223</f>
        <v>0</v>
      </c>
      <c r="I1222" s="10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</row>
    <row r="1223" spans="1:22" ht="16.5" customHeight="1" hidden="1">
      <c r="A1223" s="3" t="s">
        <v>5</v>
      </c>
      <c r="B1223" s="3" t="s">
        <v>38</v>
      </c>
      <c r="C1223" s="3" t="s">
        <v>98</v>
      </c>
      <c r="D1223" s="3" t="s">
        <v>586</v>
      </c>
      <c r="E1223" s="5" t="s">
        <v>587</v>
      </c>
      <c r="F1223" s="40">
        <v>0</v>
      </c>
      <c r="G1223" s="39">
        <f t="shared" si="16"/>
        <v>0</v>
      </c>
      <c r="H1223" s="40">
        <v>0</v>
      </c>
      <c r="I1223" s="10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</row>
    <row r="1224" spans="1:22" ht="16.5" customHeight="1" hidden="1">
      <c r="A1224" s="3" t="s">
        <v>5</v>
      </c>
      <c r="B1224" s="3" t="s">
        <v>38</v>
      </c>
      <c r="C1224" s="30" t="s">
        <v>313</v>
      </c>
      <c r="D1224" s="3"/>
      <c r="E1224" s="5"/>
      <c r="F1224" s="40">
        <f>F1225</f>
        <v>0</v>
      </c>
      <c r="G1224" s="39">
        <f t="shared" si="16"/>
        <v>0</v>
      </c>
      <c r="H1224" s="40">
        <f>H1225</f>
        <v>0</v>
      </c>
      <c r="I1224" s="10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</row>
    <row r="1225" spans="1:22" ht="16.5" customHeight="1" hidden="1">
      <c r="A1225" s="3" t="s">
        <v>5</v>
      </c>
      <c r="B1225" s="3" t="s">
        <v>38</v>
      </c>
      <c r="C1225" s="30" t="s">
        <v>313</v>
      </c>
      <c r="D1225" s="3" t="s">
        <v>586</v>
      </c>
      <c r="E1225" s="5" t="s">
        <v>587</v>
      </c>
      <c r="F1225" s="40"/>
      <c r="G1225" s="39">
        <f t="shared" si="16"/>
        <v>0</v>
      </c>
      <c r="H1225" s="40"/>
      <c r="I1225" s="10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</row>
    <row r="1226" spans="1:22" ht="30" customHeight="1" hidden="1">
      <c r="A1226" s="29" t="s">
        <v>5</v>
      </c>
      <c r="B1226" s="30" t="s">
        <v>38</v>
      </c>
      <c r="C1226" s="30" t="s">
        <v>163</v>
      </c>
      <c r="D1226" s="2"/>
      <c r="E1226" s="5" t="s">
        <v>298</v>
      </c>
      <c r="F1226" s="40">
        <f>F1227</f>
        <v>0</v>
      </c>
      <c r="G1226" s="39">
        <f t="shared" si="16"/>
        <v>0</v>
      </c>
      <c r="H1226" s="40">
        <f>H1227</f>
        <v>0</v>
      </c>
      <c r="I1226" s="10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</row>
    <row r="1227" spans="1:22" ht="16.5" customHeight="1" hidden="1">
      <c r="A1227" s="29" t="s">
        <v>5</v>
      </c>
      <c r="B1227" s="30" t="s">
        <v>38</v>
      </c>
      <c r="C1227" s="30" t="s">
        <v>163</v>
      </c>
      <c r="D1227" s="3" t="s">
        <v>586</v>
      </c>
      <c r="E1227" s="31" t="s">
        <v>587</v>
      </c>
      <c r="F1227" s="40">
        <v>0</v>
      </c>
      <c r="G1227" s="39">
        <f t="shared" si="16"/>
        <v>0</v>
      </c>
      <c r="H1227" s="40">
        <v>0</v>
      </c>
      <c r="I1227" s="10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</row>
    <row r="1228" spans="1:22" ht="24.75" customHeight="1" hidden="1">
      <c r="A1228" s="3" t="s">
        <v>5</v>
      </c>
      <c r="B1228" s="3" t="s">
        <v>38</v>
      </c>
      <c r="C1228" s="3" t="s">
        <v>43</v>
      </c>
      <c r="D1228" s="2"/>
      <c r="E1228" s="5" t="s">
        <v>44</v>
      </c>
      <c r="F1228" s="41">
        <f>F1229</f>
        <v>0</v>
      </c>
      <c r="G1228" s="39">
        <f t="shared" si="16"/>
        <v>0</v>
      </c>
      <c r="H1228" s="41">
        <f>H1229</f>
        <v>0</v>
      </c>
      <c r="I1228" s="10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</row>
    <row r="1229" spans="1:22" ht="16.5" customHeight="1" hidden="1">
      <c r="A1229" s="3" t="s">
        <v>5</v>
      </c>
      <c r="B1229" s="3" t="s">
        <v>38</v>
      </c>
      <c r="C1229" s="3" t="s">
        <v>43</v>
      </c>
      <c r="D1229" s="3" t="s">
        <v>586</v>
      </c>
      <c r="E1229" s="5" t="s">
        <v>587</v>
      </c>
      <c r="F1229" s="40">
        <v>0</v>
      </c>
      <c r="G1229" s="39">
        <f t="shared" si="16"/>
        <v>0</v>
      </c>
      <c r="H1229" s="40">
        <v>0</v>
      </c>
      <c r="I1229" s="10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</row>
    <row r="1230" spans="1:22" ht="21" hidden="1">
      <c r="A1230" s="3" t="s">
        <v>5</v>
      </c>
      <c r="B1230" s="3" t="s">
        <v>38</v>
      </c>
      <c r="C1230" s="3" t="s">
        <v>45</v>
      </c>
      <c r="D1230" s="2"/>
      <c r="E1230" s="5" t="s">
        <v>658</v>
      </c>
      <c r="F1230" s="41">
        <f>F1231</f>
        <v>0</v>
      </c>
      <c r="G1230" s="39">
        <f t="shared" si="16"/>
        <v>0</v>
      </c>
      <c r="H1230" s="41">
        <f>H1231</f>
        <v>0</v>
      </c>
      <c r="I1230" s="1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</row>
    <row r="1231" spans="1:22" ht="12.75" hidden="1">
      <c r="A1231" s="3" t="s">
        <v>5</v>
      </c>
      <c r="B1231" s="3" t="s">
        <v>38</v>
      </c>
      <c r="C1231" s="3" t="s">
        <v>45</v>
      </c>
      <c r="D1231" s="3" t="s">
        <v>586</v>
      </c>
      <c r="E1231" s="5" t="s">
        <v>587</v>
      </c>
      <c r="F1231" s="40">
        <v>0</v>
      </c>
      <c r="G1231" s="39">
        <f t="shared" si="16"/>
        <v>0</v>
      </c>
      <c r="H1231" s="40">
        <v>0</v>
      </c>
      <c r="I1231" s="10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</row>
    <row r="1232" spans="1:22" ht="12.75" hidden="1">
      <c r="A1232" s="3" t="s">
        <v>5</v>
      </c>
      <c r="B1232" s="3" t="s">
        <v>38</v>
      </c>
      <c r="C1232" s="3" t="s">
        <v>211</v>
      </c>
      <c r="D1232" s="3"/>
      <c r="E1232" s="5" t="s">
        <v>108</v>
      </c>
      <c r="F1232" s="40">
        <f>F1233</f>
        <v>0</v>
      </c>
      <c r="G1232" s="39">
        <f t="shared" si="16"/>
        <v>0</v>
      </c>
      <c r="H1232" s="40">
        <f>H1233</f>
        <v>0</v>
      </c>
      <c r="I1232" s="10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</row>
    <row r="1233" spans="1:22" ht="12.75" hidden="1">
      <c r="A1233" s="3" t="s">
        <v>5</v>
      </c>
      <c r="B1233" s="3" t="s">
        <v>38</v>
      </c>
      <c r="C1233" s="3" t="s">
        <v>211</v>
      </c>
      <c r="D1233" s="3" t="s">
        <v>586</v>
      </c>
      <c r="E1233" s="5" t="s">
        <v>587</v>
      </c>
      <c r="F1233" s="40"/>
      <c r="G1233" s="39">
        <f t="shared" si="16"/>
        <v>0</v>
      </c>
      <c r="H1233" s="40"/>
      <c r="I1233" s="10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</row>
    <row r="1234" spans="1:22" ht="21" hidden="1">
      <c r="A1234" s="3" t="s">
        <v>5</v>
      </c>
      <c r="B1234" s="3" t="s">
        <v>38</v>
      </c>
      <c r="C1234" s="3" t="s">
        <v>212</v>
      </c>
      <c r="D1234" s="3"/>
      <c r="E1234" s="5" t="s">
        <v>216</v>
      </c>
      <c r="F1234" s="40">
        <f>F1235</f>
        <v>0</v>
      </c>
      <c r="G1234" s="39">
        <f t="shared" si="16"/>
        <v>0</v>
      </c>
      <c r="H1234" s="40">
        <f>H1235</f>
        <v>0</v>
      </c>
      <c r="I1234" s="10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</row>
    <row r="1235" spans="1:22" ht="19.5" customHeight="1" hidden="1">
      <c r="A1235" s="3" t="s">
        <v>5</v>
      </c>
      <c r="B1235" s="3" t="s">
        <v>38</v>
      </c>
      <c r="C1235" s="3" t="s">
        <v>212</v>
      </c>
      <c r="D1235" s="3" t="s">
        <v>214</v>
      </c>
      <c r="E1235" s="5" t="s">
        <v>215</v>
      </c>
      <c r="F1235" s="40"/>
      <c r="G1235" s="39">
        <f t="shared" si="16"/>
        <v>0</v>
      </c>
      <c r="H1235" s="40"/>
      <c r="I1235" s="10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</row>
    <row r="1236" spans="1:22" ht="21" hidden="1">
      <c r="A1236" s="3" t="s">
        <v>5</v>
      </c>
      <c r="B1236" s="3" t="s">
        <v>38</v>
      </c>
      <c r="C1236" s="3" t="s">
        <v>213</v>
      </c>
      <c r="D1236" s="3"/>
      <c r="E1236" s="5" t="s">
        <v>44</v>
      </c>
      <c r="F1236" s="40">
        <f>F1237</f>
        <v>0</v>
      </c>
      <c r="G1236" s="39">
        <f t="shared" si="16"/>
        <v>0</v>
      </c>
      <c r="H1236" s="40">
        <f>H1237</f>
        <v>0</v>
      </c>
      <c r="I1236" s="10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</row>
    <row r="1237" spans="1:22" ht="20.25" customHeight="1" hidden="1">
      <c r="A1237" s="3" t="s">
        <v>5</v>
      </c>
      <c r="B1237" s="3" t="s">
        <v>38</v>
      </c>
      <c r="C1237" s="3" t="s">
        <v>213</v>
      </c>
      <c r="D1237" s="3" t="s">
        <v>214</v>
      </c>
      <c r="E1237" s="5" t="s">
        <v>215</v>
      </c>
      <c r="F1237" s="40">
        <v>0</v>
      </c>
      <c r="G1237" s="39">
        <f t="shared" si="16"/>
        <v>0</v>
      </c>
      <c r="H1237" s="40">
        <v>0</v>
      </c>
      <c r="I1237" s="10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</row>
    <row r="1238" spans="1:22" ht="31.5" hidden="1">
      <c r="A1238" s="3" t="s">
        <v>5</v>
      </c>
      <c r="B1238" s="3" t="s">
        <v>38</v>
      </c>
      <c r="C1238" s="3" t="s">
        <v>313</v>
      </c>
      <c r="D1238" s="3"/>
      <c r="E1238" s="31" t="s">
        <v>326</v>
      </c>
      <c r="F1238" s="40">
        <f>F1239</f>
        <v>0</v>
      </c>
      <c r="G1238" s="39">
        <f t="shared" si="16"/>
        <v>0</v>
      </c>
      <c r="H1238" s="40">
        <f>H1239</f>
        <v>0</v>
      </c>
      <c r="I1238" s="10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</row>
    <row r="1239" spans="1:22" ht="15.75" customHeight="1" hidden="1">
      <c r="A1239" s="3" t="s">
        <v>5</v>
      </c>
      <c r="B1239" s="3" t="s">
        <v>38</v>
      </c>
      <c r="C1239" s="3" t="s">
        <v>313</v>
      </c>
      <c r="D1239" s="3" t="s">
        <v>586</v>
      </c>
      <c r="E1239" s="31" t="s">
        <v>587</v>
      </c>
      <c r="F1239" s="40">
        <v>0</v>
      </c>
      <c r="G1239" s="39">
        <f t="shared" si="16"/>
        <v>0</v>
      </c>
      <c r="H1239" s="40">
        <v>0</v>
      </c>
      <c r="I1239" s="10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</row>
    <row r="1240" spans="1:22" ht="19.5" customHeight="1" hidden="1">
      <c r="A1240" s="3" t="s">
        <v>5</v>
      </c>
      <c r="B1240" s="3" t="s">
        <v>38</v>
      </c>
      <c r="C1240" s="3" t="s">
        <v>484</v>
      </c>
      <c r="D1240" s="2"/>
      <c r="E1240" s="11" t="s">
        <v>485</v>
      </c>
      <c r="F1240" s="41">
        <f>F1241</f>
        <v>0</v>
      </c>
      <c r="G1240" s="39">
        <f>H1240-F1240</f>
        <v>0</v>
      </c>
      <c r="H1240" s="41">
        <f>H1241</f>
        <v>0</v>
      </c>
      <c r="I1240" s="1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</row>
    <row r="1241" spans="1:22" ht="18.75" customHeight="1" hidden="1">
      <c r="A1241" s="3" t="s">
        <v>5</v>
      </c>
      <c r="B1241" s="3" t="s">
        <v>38</v>
      </c>
      <c r="C1241" s="3" t="s">
        <v>484</v>
      </c>
      <c r="D1241" s="3" t="s">
        <v>586</v>
      </c>
      <c r="E1241" s="5" t="s">
        <v>587</v>
      </c>
      <c r="F1241" s="40"/>
      <c r="G1241" s="39">
        <f>H1241-F1241</f>
        <v>0</v>
      </c>
      <c r="H1241" s="40"/>
      <c r="I1241" s="10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</row>
    <row r="1242" spans="1:22" ht="16.5" customHeight="1" hidden="1">
      <c r="A1242" s="3" t="s">
        <v>5</v>
      </c>
      <c r="B1242" s="3" t="s">
        <v>644</v>
      </c>
      <c r="C1242" s="2"/>
      <c r="D1242" s="2"/>
      <c r="E1242" s="5" t="s">
        <v>645</v>
      </c>
      <c r="F1242" s="39">
        <f>F1243+F1245+F1247+F1249+F1251+F1253+F1255+F1265+F1267+F1269+F1271+F1273+F1291+F1293+F1295+F1297+F1289+F1275+F1279+F1283+F1287+F1257++F1259+F1261+F1263+F1277+F1281+F1285+F1299</f>
        <v>0</v>
      </c>
      <c r="G1242" s="39">
        <f t="shared" si="16"/>
        <v>0</v>
      </c>
      <c r="H1242" s="39">
        <f>H1243+H1245+H1247+H1249+H1251+H1253+H1255+H1265+H1267+H1269+H1271+H1273+H1291+H1293+H1295+H1297+H1289+H1275+H1279+H1283+H1287+H1257++H1259+H1261+H1263+H1277+H1281+H1285+H1299</f>
        <v>0</v>
      </c>
      <c r="I1242" s="10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</row>
    <row r="1243" spans="1:22" ht="30" customHeight="1" hidden="1">
      <c r="A1243" s="3" t="s">
        <v>5</v>
      </c>
      <c r="B1243" s="3" t="s">
        <v>644</v>
      </c>
      <c r="C1243" s="3" t="s">
        <v>46</v>
      </c>
      <c r="D1243" s="2"/>
      <c r="E1243" s="5" t="s">
        <v>47</v>
      </c>
      <c r="F1243" s="39">
        <f>F1244</f>
        <v>0</v>
      </c>
      <c r="G1243" s="39">
        <f t="shared" si="16"/>
        <v>0</v>
      </c>
      <c r="H1243" s="39">
        <f>H1244</f>
        <v>0</v>
      </c>
      <c r="I1243" s="10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</row>
    <row r="1244" spans="1:22" ht="16.5" customHeight="1" hidden="1">
      <c r="A1244" s="3" t="s">
        <v>5</v>
      </c>
      <c r="B1244" s="3" t="s">
        <v>644</v>
      </c>
      <c r="C1244" s="3" t="s">
        <v>46</v>
      </c>
      <c r="D1244" s="3" t="s">
        <v>648</v>
      </c>
      <c r="E1244" s="5" t="s">
        <v>649</v>
      </c>
      <c r="F1244" s="40">
        <v>0</v>
      </c>
      <c r="G1244" s="39">
        <f t="shared" si="16"/>
        <v>0</v>
      </c>
      <c r="H1244" s="40">
        <v>0</v>
      </c>
      <c r="I1244" s="10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</row>
    <row r="1245" spans="1:22" ht="16.5" customHeight="1" hidden="1">
      <c r="A1245" s="3" t="s">
        <v>5</v>
      </c>
      <c r="B1245" s="3" t="s">
        <v>644</v>
      </c>
      <c r="C1245" s="3" t="s">
        <v>48</v>
      </c>
      <c r="D1245" s="2"/>
      <c r="E1245" s="5" t="s">
        <v>49</v>
      </c>
      <c r="F1245" s="41">
        <f>F1246</f>
        <v>0</v>
      </c>
      <c r="G1245" s="39">
        <f t="shared" si="16"/>
        <v>0</v>
      </c>
      <c r="H1245" s="41">
        <f>H1246</f>
        <v>0</v>
      </c>
      <c r="I1245" s="10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</row>
    <row r="1246" spans="1:22" ht="16.5" customHeight="1" hidden="1">
      <c r="A1246" s="3" t="s">
        <v>5</v>
      </c>
      <c r="B1246" s="3" t="s">
        <v>644</v>
      </c>
      <c r="C1246" s="3" t="s">
        <v>48</v>
      </c>
      <c r="D1246" s="3" t="s">
        <v>648</v>
      </c>
      <c r="E1246" s="5" t="s">
        <v>649</v>
      </c>
      <c r="F1246" s="40">
        <v>0</v>
      </c>
      <c r="G1246" s="39">
        <f t="shared" si="16"/>
        <v>0</v>
      </c>
      <c r="H1246" s="40">
        <v>0</v>
      </c>
      <c r="I1246" s="10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</row>
    <row r="1247" spans="1:22" ht="16.5" customHeight="1" hidden="1">
      <c r="A1247" s="3" t="s">
        <v>5</v>
      </c>
      <c r="B1247" s="3" t="s">
        <v>644</v>
      </c>
      <c r="C1247" s="3" t="s">
        <v>50</v>
      </c>
      <c r="D1247" s="2"/>
      <c r="E1247" s="5" t="s">
        <v>49</v>
      </c>
      <c r="F1247" s="41">
        <f>F1248</f>
        <v>0</v>
      </c>
      <c r="G1247" s="39">
        <f t="shared" si="16"/>
        <v>0</v>
      </c>
      <c r="H1247" s="41">
        <f>H1248</f>
        <v>0</v>
      </c>
      <c r="I1247" s="10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</row>
    <row r="1248" spans="1:22" ht="16.5" customHeight="1" hidden="1">
      <c r="A1248" s="3" t="s">
        <v>5</v>
      </c>
      <c r="B1248" s="3" t="s">
        <v>644</v>
      </c>
      <c r="C1248" s="3" t="s">
        <v>50</v>
      </c>
      <c r="D1248" s="3" t="s">
        <v>648</v>
      </c>
      <c r="E1248" s="5" t="s">
        <v>649</v>
      </c>
      <c r="F1248" s="40">
        <v>0</v>
      </c>
      <c r="G1248" s="39">
        <f t="shared" si="16"/>
        <v>0</v>
      </c>
      <c r="H1248" s="40">
        <v>0</v>
      </c>
      <c r="I1248" s="47"/>
      <c r="J1248" s="9"/>
      <c r="K1248" s="9"/>
      <c r="L1248"/>
      <c r="M1248"/>
      <c r="N1248"/>
      <c r="O1248"/>
      <c r="P1248"/>
      <c r="Q1248"/>
      <c r="R1248"/>
      <c r="S1248"/>
      <c r="T1248"/>
      <c r="U1248"/>
      <c r="V1248"/>
    </row>
    <row r="1249" spans="1:22" ht="21.75" customHeight="1" hidden="1">
      <c r="A1249" s="3" t="s">
        <v>5</v>
      </c>
      <c r="B1249" s="3" t="s">
        <v>644</v>
      </c>
      <c r="C1249" s="3" t="s">
        <v>51</v>
      </c>
      <c r="D1249" s="2"/>
      <c r="E1249" s="5" t="s">
        <v>171</v>
      </c>
      <c r="F1249" s="41">
        <f>F1250</f>
        <v>0</v>
      </c>
      <c r="G1249" s="39">
        <f t="shared" si="16"/>
        <v>0</v>
      </c>
      <c r="H1249" s="41">
        <f>H1250</f>
        <v>0</v>
      </c>
      <c r="I1249" s="10"/>
      <c r="L1249"/>
      <c r="M1249"/>
      <c r="N1249"/>
      <c r="O1249"/>
      <c r="P1249"/>
      <c r="Q1249"/>
      <c r="R1249"/>
      <c r="S1249"/>
      <c r="T1249"/>
      <c r="U1249"/>
      <c r="V1249"/>
    </row>
    <row r="1250" spans="1:22" ht="16.5" customHeight="1" hidden="1">
      <c r="A1250" s="3" t="s">
        <v>5</v>
      </c>
      <c r="B1250" s="3" t="s">
        <v>644</v>
      </c>
      <c r="C1250" s="3" t="s">
        <v>51</v>
      </c>
      <c r="D1250" s="3" t="s">
        <v>648</v>
      </c>
      <c r="E1250" s="5" t="s">
        <v>649</v>
      </c>
      <c r="F1250" s="40">
        <v>0</v>
      </c>
      <c r="G1250" s="39">
        <f t="shared" si="16"/>
        <v>0</v>
      </c>
      <c r="H1250" s="40">
        <v>0</v>
      </c>
      <c r="I1250" s="10"/>
      <c r="L1250"/>
      <c r="M1250"/>
      <c r="N1250"/>
      <c r="O1250"/>
      <c r="P1250"/>
      <c r="Q1250"/>
      <c r="R1250"/>
      <c r="S1250"/>
      <c r="T1250"/>
      <c r="U1250"/>
      <c r="V1250"/>
    </row>
    <row r="1251" spans="1:22" ht="16.5" customHeight="1" hidden="1">
      <c r="A1251" s="3" t="s">
        <v>5</v>
      </c>
      <c r="B1251" s="3" t="s">
        <v>644</v>
      </c>
      <c r="C1251" s="3" t="s">
        <v>52</v>
      </c>
      <c r="D1251" s="2"/>
      <c r="E1251" s="5" t="s">
        <v>172</v>
      </c>
      <c r="F1251" s="41">
        <f>F1252</f>
        <v>0</v>
      </c>
      <c r="G1251" s="39">
        <f t="shared" si="16"/>
        <v>0</v>
      </c>
      <c r="H1251" s="41">
        <f>H1252</f>
        <v>0</v>
      </c>
      <c r="I1251" s="10"/>
      <c r="L1251"/>
      <c r="M1251"/>
      <c r="N1251"/>
      <c r="O1251"/>
      <c r="P1251"/>
      <c r="Q1251"/>
      <c r="R1251"/>
      <c r="S1251"/>
      <c r="T1251"/>
      <c r="U1251"/>
      <c r="V1251"/>
    </row>
    <row r="1252" spans="1:22" ht="16.5" customHeight="1" hidden="1">
      <c r="A1252" s="3" t="s">
        <v>5</v>
      </c>
      <c r="B1252" s="3" t="s">
        <v>644</v>
      </c>
      <c r="C1252" s="3" t="s">
        <v>52</v>
      </c>
      <c r="D1252" s="3" t="s">
        <v>648</v>
      </c>
      <c r="E1252" s="5" t="s">
        <v>649</v>
      </c>
      <c r="F1252" s="40">
        <v>0</v>
      </c>
      <c r="G1252" s="39">
        <f t="shared" si="16"/>
        <v>0</v>
      </c>
      <c r="H1252" s="40">
        <v>0</v>
      </c>
      <c r="I1252" s="10"/>
      <c r="L1252"/>
      <c r="M1252"/>
      <c r="N1252"/>
      <c r="O1252"/>
      <c r="P1252"/>
      <c r="Q1252"/>
      <c r="R1252"/>
      <c r="S1252"/>
      <c r="T1252"/>
      <c r="U1252"/>
      <c r="V1252"/>
    </row>
    <row r="1253" spans="1:22" ht="16.5" customHeight="1" hidden="1">
      <c r="A1253" s="3" t="s">
        <v>5</v>
      </c>
      <c r="B1253" s="3" t="s">
        <v>644</v>
      </c>
      <c r="C1253" s="3" t="s">
        <v>53</v>
      </c>
      <c r="D1253" s="2"/>
      <c r="E1253" s="5" t="s">
        <v>54</v>
      </c>
      <c r="F1253" s="41">
        <f>F1254</f>
        <v>0</v>
      </c>
      <c r="G1253" s="39">
        <f t="shared" si="16"/>
        <v>0</v>
      </c>
      <c r="H1253" s="41">
        <f>H1254</f>
        <v>0</v>
      </c>
      <c r="I1253" s="10"/>
      <c r="L1253"/>
      <c r="M1253"/>
      <c r="N1253"/>
      <c r="O1253"/>
      <c r="P1253"/>
      <c r="Q1253"/>
      <c r="R1253"/>
      <c r="S1253"/>
      <c r="T1253"/>
      <c r="U1253"/>
      <c r="V1253"/>
    </row>
    <row r="1254" spans="1:22" ht="16.5" customHeight="1" hidden="1">
      <c r="A1254" s="3" t="s">
        <v>5</v>
      </c>
      <c r="B1254" s="3" t="s">
        <v>644</v>
      </c>
      <c r="C1254" s="3" t="s">
        <v>53</v>
      </c>
      <c r="D1254" s="3" t="s">
        <v>648</v>
      </c>
      <c r="E1254" s="5" t="s">
        <v>649</v>
      </c>
      <c r="F1254" s="40">
        <v>0</v>
      </c>
      <c r="G1254" s="39">
        <f t="shared" si="16"/>
        <v>0</v>
      </c>
      <c r="H1254" s="40">
        <v>0</v>
      </c>
      <c r="I1254" s="47"/>
      <c r="J1254" s="9"/>
      <c r="K1254" s="9"/>
      <c r="L1254"/>
      <c r="M1254"/>
      <c r="N1254"/>
      <c r="O1254"/>
      <c r="P1254"/>
      <c r="Q1254"/>
      <c r="R1254"/>
      <c r="S1254"/>
      <c r="T1254"/>
      <c r="U1254"/>
      <c r="V1254"/>
    </row>
    <row r="1255" spans="1:22" ht="55.5" customHeight="1" hidden="1">
      <c r="A1255" s="3" t="s">
        <v>5</v>
      </c>
      <c r="B1255" s="3" t="s">
        <v>644</v>
      </c>
      <c r="C1255" s="3" t="s">
        <v>55</v>
      </c>
      <c r="D1255" s="2"/>
      <c r="E1255" s="5" t="s">
        <v>56</v>
      </c>
      <c r="F1255" s="41">
        <f>F1256</f>
        <v>0</v>
      </c>
      <c r="G1255" s="39">
        <f t="shared" si="16"/>
        <v>0</v>
      </c>
      <c r="H1255" s="41">
        <f>H1256</f>
        <v>0</v>
      </c>
      <c r="I1255" s="10"/>
      <c r="L1255"/>
      <c r="M1255"/>
      <c r="N1255"/>
      <c r="O1255"/>
      <c r="P1255"/>
      <c r="Q1255"/>
      <c r="R1255"/>
      <c r="S1255"/>
      <c r="T1255"/>
      <c r="U1255"/>
      <c r="V1255"/>
    </row>
    <row r="1256" spans="1:22" ht="16.5" customHeight="1" hidden="1">
      <c r="A1256" s="3" t="s">
        <v>5</v>
      </c>
      <c r="B1256" s="3" t="s">
        <v>644</v>
      </c>
      <c r="C1256" s="3" t="s">
        <v>55</v>
      </c>
      <c r="D1256" s="3" t="s">
        <v>648</v>
      </c>
      <c r="E1256" s="5" t="s">
        <v>649</v>
      </c>
      <c r="F1256" s="40">
        <v>0</v>
      </c>
      <c r="G1256" s="39">
        <f t="shared" si="16"/>
        <v>0</v>
      </c>
      <c r="H1256" s="40">
        <v>0</v>
      </c>
      <c r="I1256" s="10"/>
      <c r="L1256"/>
      <c r="M1256"/>
      <c r="N1256"/>
      <c r="O1256"/>
      <c r="P1256"/>
      <c r="Q1256"/>
      <c r="R1256"/>
      <c r="S1256"/>
      <c r="T1256"/>
      <c r="U1256"/>
      <c r="V1256"/>
    </row>
    <row r="1257" spans="1:22" ht="59.25" customHeight="1" hidden="1">
      <c r="A1257" s="3" t="s">
        <v>5</v>
      </c>
      <c r="B1257" s="3" t="s">
        <v>644</v>
      </c>
      <c r="C1257" s="3" t="s">
        <v>192</v>
      </c>
      <c r="D1257" s="3"/>
      <c r="E1257" s="5" t="s">
        <v>56</v>
      </c>
      <c r="F1257" s="40">
        <f>F1258</f>
        <v>0</v>
      </c>
      <c r="G1257" s="39">
        <f t="shared" si="16"/>
        <v>0</v>
      </c>
      <c r="H1257" s="40">
        <f>H1258</f>
        <v>0</v>
      </c>
      <c r="I1257" s="10"/>
      <c r="L1257"/>
      <c r="M1257"/>
      <c r="N1257"/>
      <c r="O1257"/>
      <c r="P1257"/>
      <c r="Q1257"/>
      <c r="R1257"/>
      <c r="S1257"/>
      <c r="T1257"/>
      <c r="U1257"/>
      <c r="V1257"/>
    </row>
    <row r="1258" spans="1:22" ht="16.5" customHeight="1" hidden="1">
      <c r="A1258" s="3" t="s">
        <v>5</v>
      </c>
      <c r="B1258" s="3" t="s">
        <v>644</v>
      </c>
      <c r="C1258" s="3" t="s">
        <v>192</v>
      </c>
      <c r="D1258" s="3" t="s">
        <v>648</v>
      </c>
      <c r="E1258" s="5" t="s">
        <v>649</v>
      </c>
      <c r="F1258" s="40"/>
      <c r="G1258" s="39">
        <f t="shared" si="16"/>
        <v>0</v>
      </c>
      <c r="H1258" s="40"/>
      <c r="I1258" s="10"/>
      <c r="L1258"/>
      <c r="M1258"/>
      <c r="N1258"/>
      <c r="O1258"/>
      <c r="P1258"/>
      <c r="Q1258"/>
      <c r="R1258"/>
      <c r="S1258"/>
      <c r="T1258"/>
      <c r="U1258"/>
      <c r="V1258"/>
    </row>
    <row r="1259" spans="1:22" ht="52.5" customHeight="1" hidden="1">
      <c r="A1259" s="3" t="s">
        <v>5</v>
      </c>
      <c r="B1259" s="3" t="s">
        <v>644</v>
      </c>
      <c r="C1259" s="3" t="s">
        <v>217</v>
      </c>
      <c r="D1259" s="3"/>
      <c r="E1259" s="5" t="s">
        <v>299</v>
      </c>
      <c r="F1259" s="40">
        <f>F1260</f>
        <v>0</v>
      </c>
      <c r="G1259" s="39">
        <f t="shared" si="16"/>
        <v>0</v>
      </c>
      <c r="H1259" s="40">
        <f>H1260</f>
        <v>0</v>
      </c>
      <c r="I1259" s="10"/>
      <c r="L1259"/>
      <c r="M1259"/>
      <c r="N1259"/>
      <c r="O1259"/>
      <c r="P1259"/>
      <c r="Q1259"/>
      <c r="R1259"/>
      <c r="S1259"/>
      <c r="T1259"/>
      <c r="U1259"/>
      <c r="V1259"/>
    </row>
    <row r="1260" spans="1:22" ht="16.5" customHeight="1" hidden="1">
      <c r="A1260" s="3" t="s">
        <v>5</v>
      </c>
      <c r="B1260" s="3" t="s">
        <v>644</v>
      </c>
      <c r="C1260" s="3" t="s">
        <v>217</v>
      </c>
      <c r="D1260" s="3" t="s">
        <v>648</v>
      </c>
      <c r="E1260" s="5" t="s">
        <v>649</v>
      </c>
      <c r="F1260" s="40">
        <v>0</v>
      </c>
      <c r="G1260" s="39">
        <f t="shared" si="16"/>
        <v>0</v>
      </c>
      <c r="H1260" s="40">
        <v>0</v>
      </c>
      <c r="I1260" s="10"/>
      <c r="L1260"/>
      <c r="M1260"/>
      <c r="N1260"/>
      <c r="O1260"/>
      <c r="P1260"/>
      <c r="Q1260"/>
      <c r="R1260"/>
      <c r="S1260"/>
      <c r="T1260"/>
      <c r="U1260"/>
      <c r="V1260"/>
    </row>
    <row r="1261" spans="1:22" ht="21" customHeight="1" hidden="1">
      <c r="A1261" s="3" t="s">
        <v>5</v>
      </c>
      <c r="B1261" s="3" t="s">
        <v>644</v>
      </c>
      <c r="C1261" s="3" t="s">
        <v>218</v>
      </c>
      <c r="D1261" s="3"/>
      <c r="E1261" s="5" t="s">
        <v>300</v>
      </c>
      <c r="F1261" s="40">
        <f>F1262</f>
        <v>0</v>
      </c>
      <c r="G1261" s="39">
        <f t="shared" si="16"/>
        <v>0</v>
      </c>
      <c r="H1261" s="40">
        <f>H1262</f>
        <v>0</v>
      </c>
      <c r="I1261" s="10"/>
      <c r="L1261"/>
      <c r="M1261"/>
      <c r="N1261"/>
      <c r="O1261"/>
      <c r="P1261"/>
      <c r="Q1261"/>
      <c r="R1261"/>
      <c r="S1261"/>
      <c r="T1261"/>
      <c r="U1261"/>
      <c r="V1261"/>
    </row>
    <row r="1262" spans="1:22" ht="16.5" customHeight="1" hidden="1">
      <c r="A1262" s="3" t="s">
        <v>5</v>
      </c>
      <c r="B1262" s="3" t="s">
        <v>644</v>
      </c>
      <c r="C1262" s="3" t="s">
        <v>218</v>
      </c>
      <c r="D1262" s="3" t="s">
        <v>648</v>
      </c>
      <c r="E1262" s="5" t="s">
        <v>649</v>
      </c>
      <c r="F1262" s="40"/>
      <c r="G1262" s="39">
        <f t="shared" si="16"/>
        <v>0</v>
      </c>
      <c r="H1262" s="40"/>
      <c r="I1262" s="10"/>
      <c r="L1262"/>
      <c r="M1262"/>
      <c r="N1262"/>
      <c r="O1262"/>
      <c r="P1262"/>
      <c r="Q1262"/>
      <c r="R1262"/>
      <c r="S1262"/>
      <c r="T1262"/>
      <c r="U1262"/>
      <c r="V1262"/>
    </row>
    <row r="1263" spans="1:22" ht="22.5" customHeight="1" hidden="1">
      <c r="A1263" s="3" t="s">
        <v>5</v>
      </c>
      <c r="B1263" s="3" t="s">
        <v>644</v>
      </c>
      <c r="C1263" s="3" t="s">
        <v>219</v>
      </c>
      <c r="D1263" s="3"/>
      <c r="E1263" s="5" t="s">
        <v>301</v>
      </c>
      <c r="F1263" s="40">
        <f>F1264</f>
        <v>0</v>
      </c>
      <c r="G1263" s="39">
        <f t="shared" si="16"/>
        <v>0</v>
      </c>
      <c r="H1263" s="40">
        <f>H1264</f>
        <v>0</v>
      </c>
      <c r="I1263" s="10"/>
      <c r="L1263"/>
      <c r="M1263"/>
      <c r="N1263"/>
      <c r="O1263"/>
      <c r="P1263"/>
      <c r="Q1263"/>
      <c r="R1263"/>
      <c r="S1263"/>
      <c r="T1263"/>
      <c r="U1263"/>
      <c r="V1263"/>
    </row>
    <row r="1264" spans="1:22" ht="16.5" customHeight="1" hidden="1">
      <c r="A1264" s="3" t="s">
        <v>5</v>
      </c>
      <c r="B1264" s="3" t="s">
        <v>644</v>
      </c>
      <c r="C1264" s="3" t="s">
        <v>219</v>
      </c>
      <c r="D1264" s="3" t="s">
        <v>648</v>
      </c>
      <c r="E1264" s="5" t="s">
        <v>649</v>
      </c>
      <c r="F1264" s="40"/>
      <c r="G1264" s="39">
        <f t="shared" si="16"/>
        <v>0</v>
      </c>
      <c r="H1264" s="40"/>
      <c r="I1264" s="10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</row>
    <row r="1265" spans="1:22" ht="31.5" customHeight="1" hidden="1">
      <c r="A1265" s="3" t="s">
        <v>5</v>
      </c>
      <c r="B1265" s="3" t="s">
        <v>644</v>
      </c>
      <c r="C1265" s="3" t="s">
        <v>57</v>
      </c>
      <c r="D1265" s="2"/>
      <c r="E1265" s="5" t="s">
        <v>58</v>
      </c>
      <c r="F1265" s="41">
        <f>F1266</f>
        <v>0</v>
      </c>
      <c r="G1265" s="39">
        <f t="shared" si="16"/>
        <v>0</v>
      </c>
      <c r="H1265" s="41">
        <f>H1266</f>
        <v>0</v>
      </c>
      <c r="I1265" s="10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</row>
    <row r="1266" spans="1:22" ht="12.75" customHeight="1" hidden="1">
      <c r="A1266" s="3" t="s">
        <v>5</v>
      </c>
      <c r="B1266" s="3" t="s">
        <v>644</v>
      </c>
      <c r="C1266" s="3" t="s">
        <v>57</v>
      </c>
      <c r="D1266" s="3" t="s">
        <v>648</v>
      </c>
      <c r="E1266" s="5" t="s">
        <v>649</v>
      </c>
      <c r="F1266" s="40">
        <v>0</v>
      </c>
      <c r="G1266" s="39">
        <f t="shared" si="16"/>
        <v>0</v>
      </c>
      <c r="H1266" s="40">
        <v>0</v>
      </c>
      <c r="I1266" s="10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</row>
    <row r="1267" spans="1:22" ht="21.75" customHeight="1" hidden="1">
      <c r="A1267" s="3" t="s">
        <v>5</v>
      </c>
      <c r="B1267" s="3" t="s">
        <v>644</v>
      </c>
      <c r="C1267" s="3" t="s">
        <v>59</v>
      </c>
      <c r="D1267" s="2"/>
      <c r="E1267" s="5" t="s">
        <v>60</v>
      </c>
      <c r="F1267" s="41">
        <f>F1268</f>
        <v>0</v>
      </c>
      <c r="G1267" s="39">
        <f t="shared" si="16"/>
        <v>0</v>
      </c>
      <c r="H1267" s="41">
        <f>H1268</f>
        <v>0</v>
      </c>
      <c r="I1267" s="10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</row>
    <row r="1268" spans="1:22" ht="16.5" customHeight="1" hidden="1">
      <c r="A1268" s="3" t="s">
        <v>5</v>
      </c>
      <c r="B1268" s="3" t="s">
        <v>644</v>
      </c>
      <c r="C1268" s="3" t="s">
        <v>59</v>
      </c>
      <c r="D1268" s="3" t="s">
        <v>648</v>
      </c>
      <c r="E1268" s="5" t="s">
        <v>649</v>
      </c>
      <c r="F1268" s="40">
        <v>0</v>
      </c>
      <c r="G1268" s="39">
        <f t="shared" si="16"/>
        <v>0</v>
      </c>
      <c r="H1268" s="40">
        <v>0</v>
      </c>
      <c r="I1268" s="10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</row>
    <row r="1269" spans="1:22" ht="28.5" customHeight="1" hidden="1">
      <c r="A1269" s="3" t="s">
        <v>5</v>
      </c>
      <c r="B1269" s="3" t="s">
        <v>644</v>
      </c>
      <c r="C1269" s="3" t="s">
        <v>61</v>
      </c>
      <c r="D1269" s="2"/>
      <c r="E1269" s="5" t="s">
        <v>62</v>
      </c>
      <c r="F1269" s="41">
        <f>F1270</f>
        <v>0</v>
      </c>
      <c r="G1269" s="39">
        <f t="shared" si="16"/>
        <v>0</v>
      </c>
      <c r="H1269" s="41">
        <f>H1270</f>
        <v>0</v>
      </c>
      <c r="I1269" s="10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</row>
    <row r="1270" spans="1:22" ht="16.5" customHeight="1" hidden="1">
      <c r="A1270" s="3" t="s">
        <v>5</v>
      </c>
      <c r="B1270" s="3" t="s">
        <v>644</v>
      </c>
      <c r="C1270" s="3" t="s">
        <v>61</v>
      </c>
      <c r="D1270" s="3" t="s">
        <v>648</v>
      </c>
      <c r="E1270" s="5" t="s">
        <v>649</v>
      </c>
      <c r="F1270" s="40">
        <v>0</v>
      </c>
      <c r="G1270" s="39">
        <f t="shared" si="16"/>
        <v>0</v>
      </c>
      <c r="H1270" s="40">
        <v>0</v>
      </c>
      <c r="I1270" s="1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</row>
    <row r="1271" spans="1:22" ht="27" customHeight="1" hidden="1">
      <c r="A1271" s="3" t="s">
        <v>5</v>
      </c>
      <c r="B1271" s="3" t="s">
        <v>644</v>
      </c>
      <c r="C1271" s="3" t="s">
        <v>63</v>
      </c>
      <c r="D1271" s="2"/>
      <c r="E1271" s="5" t="s">
        <v>62</v>
      </c>
      <c r="F1271" s="41">
        <f>F1272</f>
        <v>0</v>
      </c>
      <c r="G1271" s="39">
        <f t="shared" si="16"/>
        <v>0</v>
      </c>
      <c r="H1271" s="41">
        <f>H1272</f>
        <v>0</v>
      </c>
      <c r="I1271" s="10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</row>
    <row r="1272" spans="1:22" ht="16.5" customHeight="1" hidden="1">
      <c r="A1272" s="3" t="s">
        <v>5</v>
      </c>
      <c r="B1272" s="3" t="s">
        <v>644</v>
      </c>
      <c r="C1272" s="3" t="s">
        <v>63</v>
      </c>
      <c r="D1272" s="3" t="s">
        <v>648</v>
      </c>
      <c r="E1272" s="5" t="s">
        <v>649</v>
      </c>
      <c r="F1272" s="40">
        <v>0</v>
      </c>
      <c r="G1272" s="39">
        <f t="shared" si="16"/>
        <v>0</v>
      </c>
      <c r="H1272" s="40">
        <v>0</v>
      </c>
      <c r="I1272" s="10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</row>
    <row r="1273" spans="1:22" ht="22.5" customHeight="1" hidden="1">
      <c r="A1273" s="3" t="s">
        <v>5</v>
      </c>
      <c r="B1273" s="3" t="s">
        <v>644</v>
      </c>
      <c r="C1273" s="3" t="s">
        <v>65</v>
      </c>
      <c r="D1273" s="2"/>
      <c r="E1273" s="5" t="s">
        <v>64</v>
      </c>
      <c r="F1273" s="41">
        <f>F1274</f>
        <v>0</v>
      </c>
      <c r="G1273" s="39">
        <f t="shared" si="16"/>
        <v>0</v>
      </c>
      <c r="H1273" s="41">
        <f>H1274</f>
        <v>0</v>
      </c>
      <c r="I1273" s="10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</row>
    <row r="1274" spans="1:22" ht="16.5" customHeight="1" hidden="1">
      <c r="A1274" s="3" t="s">
        <v>5</v>
      </c>
      <c r="B1274" s="3" t="s">
        <v>644</v>
      </c>
      <c r="C1274" s="3" t="s">
        <v>65</v>
      </c>
      <c r="D1274" s="3" t="s">
        <v>648</v>
      </c>
      <c r="E1274" s="5" t="s">
        <v>649</v>
      </c>
      <c r="F1274" s="40">
        <v>0</v>
      </c>
      <c r="G1274" s="39">
        <f t="shared" si="16"/>
        <v>0</v>
      </c>
      <c r="H1274" s="40">
        <v>0</v>
      </c>
      <c r="I1274" s="10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</row>
    <row r="1275" spans="1:22" ht="16.5" customHeight="1" hidden="1">
      <c r="A1275" s="29" t="s">
        <v>5</v>
      </c>
      <c r="B1275" s="30" t="s">
        <v>644</v>
      </c>
      <c r="C1275" s="30" t="s">
        <v>164</v>
      </c>
      <c r="D1275" s="2"/>
      <c r="E1275" s="31" t="s">
        <v>49</v>
      </c>
      <c r="F1275" s="40">
        <f>F1276</f>
        <v>0</v>
      </c>
      <c r="G1275" s="39">
        <f t="shared" si="16"/>
        <v>0</v>
      </c>
      <c r="H1275" s="40">
        <f>H1276</f>
        <v>0</v>
      </c>
      <c r="I1275" s="10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</row>
    <row r="1276" spans="1:22" ht="16.5" customHeight="1" hidden="1">
      <c r="A1276" s="29" t="s">
        <v>5</v>
      </c>
      <c r="B1276" s="30" t="s">
        <v>644</v>
      </c>
      <c r="C1276" s="30" t="s">
        <v>164</v>
      </c>
      <c r="D1276" s="3" t="s">
        <v>648</v>
      </c>
      <c r="E1276" s="31" t="s">
        <v>649</v>
      </c>
      <c r="F1276" s="40">
        <v>0</v>
      </c>
      <c r="G1276" s="39">
        <f t="shared" si="16"/>
        <v>0</v>
      </c>
      <c r="H1276" s="40">
        <v>0</v>
      </c>
      <c r="I1276" s="10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</row>
    <row r="1277" spans="1:22" ht="16.5" customHeight="1" hidden="1">
      <c r="A1277" s="29" t="s">
        <v>5</v>
      </c>
      <c r="B1277" s="30" t="s">
        <v>644</v>
      </c>
      <c r="C1277" s="30" t="s">
        <v>220</v>
      </c>
      <c r="D1277" s="3"/>
      <c r="E1277" s="31" t="s">
        <v>49</v>
      </c>
      <c r="F1277" s="40">
        <f>F1278</f>
        <v>0</v>
      </c>
      <c r="G1277" s="39">
        <f t="shared" si="16"/>
        <v>0</v>
      </c>
      <c r="H1277" s="40">
        <f>H1278</f>
        <v>0</v>
      </c>
      <c r="I1277" s="10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</row>
    <row r="1278" spans="1:22" ht="16.5" customHeight="1" hidden="1">
      <c r="A1278" s="29" t="s">
        <v>5</v>
      </c>
      <c r="B1278" s="30" t="s">
        <v>644</v>
      </c>
      <c r="C1278" s="30" t="s">
        <v>220</v>
      </c>
      <c r="D1278" s="3" t="s">
        <v>648</v>
      </c>
      <c r="E1278" s="31" t="s">
        <v>649</v>
      </c>
      <c r="F1278" s="40">
        <v>0</v>
      </c>
      <c r="G1278" s="39">
        <f t="shared" si="16"/>
        <v>0</v>
      </c>
      <c r="H1278" s="40">
        <v>0</v>
      </c>
      <c r="I1278" s="10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</row>
    <row r="1279" spans="1:22" ht="24.75" customHeight="1" hidden="1">
      <c r="A1279" s="29" t="s">
        <v>5</v>
      </c>
      <c r="B1279" s="30" t="s">
        <v>644</v>
      </c>
      <c r="C1279" s="30" t="s">
        <v>165</v>
      </c>
      <c r="D1279" s="2"/>
      <c r="E1279" s="31" t="s">
        <v>166</v>
      </c>
      <c r="F1279" s="40">
        <f>F1280</f>
        <v>0</v>
      </c>
      <c r="G1279" s="39">
        <f t="shared" si="16"/>
        <v>0</v>
      </c>
      <c r="H1279" s="40">
        <f>H1280</f>
        <v>0</v>
      </c>
      <c r="I1279" s="10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</row>
    <row r="1280" spans="1:22" ht="16.5" customHeight="1" hidden="1">
      <c r="A1280" s="29" t="s">
        <v>5</v>
      </c>
      <c r="B1280" s="30" t="s">
        <v>644</v>
      </c>
      <c r="C1280" s="30" t="s">
        <v>165</v>
      </c>
      <c r="D1280" s="3" t="s">
        <v>648</v>
      </c>
      <c r="E1280" s="31" t="s">
        <v>649</v>
      </c>
      <c r="F1280" s="40">
        <v>0</v>
      </c>
      <c r="G1280" s="39">
        <f t="shared" si="16"/>
        <v>0</v>
      </c>
      <c r="H1280" s="40">
        <v>0</v>
      </c>
      <c r="I1280" s="1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</row>
    <row r="1281" spans="1:22" ht="16.5" customHeight="1" hidden="1">
      <c r="A1281" s="29" t="s">
        <v>5</v>
      </c>
      <c r="B1281" s="30" t="s">
        <v>644</v>
      </c>
      <c r="C1281" s="30" t="s">
        <v>221</v>
      </c>
      <c r="D1281" s="3"/>
      <c r="E1281" s="31" t="s">
        <v>171</v>
      </c>
      <c r="F1281" s="40">
        <f>F1282</f>
        <v>0</v>
      </c>
      <c r="G1281" s="39">
        <f t="shared" si="16"/>
        <v>0</v>
      </c>
      <c r="H1281" s="40">
        <f>H1282</f>
        <v>0</v>
      </c>
      <c r="I1281" s="10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</row>
    <row r="1282" spans="1:22" ht="15.75" customHeight="1" hidden="1">
      <c r="A1282" s="29" t="s">
        <v>5</v>
      </c>
      <c r="B1282" s="30" t="s">
        <v>644</v>
      </c>
      <c r="C1282" s="30" t="s">
        <v>221</v>
      </c>
      <c r="D1282" s="3" t="s">
        <v>648</v>
      </c>
      <c r="E1282" s="31" t="s">
        <v>649</v>
      </c>
      <c r="F1282" s="40">
        <v>0</v>
      </c>
      <c r="G1282" s="39">
        <f t="shared" si="16"/>
        <v>0</v>
      </c>
      <c r="H1282" s="40">
        <v>0</v>
      </c>
      <c r="I1282" s="10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</row>
    <row r="1283" spans="1:22" ht="16.5" customHeight="1" hidden="1">
      <c r="A1283" s="29" t="s">
        <v>5</v>
      </c>
      <c r="B1283" s="30" t="s">
        <v>644</v>
      </c>
      <c r="C1283" s="30" t="s">
        <v>167</v>
      </c>
      <c r="D1283" s="2"/>
      <c r="E1283" s="31" t="s">
        <v>54</v>
      </c>
      <c r="F1283" s="40">
        <f>F1284</f>
        <v>0</v>
      </c>
      <c r="G1283" s="39">
        <f t="shared" si="16"/>
        <v>0</v>
      </c>
      <c r="H1283" s="40">
        <f>H1284</f>
        <v>0</v>
      </c>
      <c r="I1283" s="10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</row>
    <row r="1284" spans="1:22" ht="16.5" customHeight="1" hidden="1">
      <c r="A1284" s="29" t="s">
        <v>5</v>
      </c>
      <c r="B1284" s="30" t="s">
        <v>644</v>
      </c>
      <c r="C1284" s="30" t="s">
        <v>167</v>
      </c>
      <c r="D1284" s="3" t="s">
        <v>648</v>
      </c>
      <c r="E1284" s="31" t="s">
        <v>649</v>
      </c>
      <c r="F1284" s="40">
        <v>0</v>
      </c>
      <c r="G1284" s="39">
        <f t="shared" si="16"/>
        <v>0</v>
      </c>
      <c r="H1284" s="40">
        <v>0</v>
      </c>
      <c r="I1284" s="10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</row>
    <row r="1285" spans="1:22" ht="21.75" customHeight="1" hidden="1">
      <c r="A1285" s="29" t="s">
        <v>5</v>
      </c>
      <c r="B1285" s="30" t="s">
        <v>644</v>
      </c>
      <c r="C1285" s="30" t="s">
        <v>222</v>
      </c>
      <c r="D1285" s="2"/>
      <c r="E1285" s="31" t="s">
        <v>169</v>
      </c>
      <c r="F1285" s="40">
        <f>F1286</f>
        <v>0</v>
      </c>
      <c r="G1285" s="39">
        <f aca="true" t="shared" si="17" ref="G1285:G1322">H1285-F1285</f>
        <v>0</v>
      </c>
      <c r="H1285" s="40">
        <f>H1286</f>
        <v>0</v>
      </c>
      <c r="I1285" s="10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</row>
    <row r="1286" spans="1:22" ht="16.5" customHeight="1" hidden="1">
      <c r="A1286" s="29" t="s">
        <v>5</v>
      </c>
      <c r="B1286" s="30" t="s">
        <v>644</v>
      </c>
      <c r="C1286" s="30" t="s">
        <v>222</v>
      </c>
      <c r="D1286" s="3" t="s">
        <v>648</v>
      </c>
      <c r="E1286" s="31" t="s">
        <v>649</v>
      </c>
      <c r="F1286" s="40"/>
      <c r="G1286" s="39">
        <f t="shared" si="17"/>
        <v>0</v>
      </c>
      <c r="H1286" s="40"/>
      <c r="I1286" s="10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</row>
    <row r="1287" spans="1:22" ht="24.75" customHeight="1" hidden="1">
      <c r="A1287" s="29" t="s">
        <v>5</v>
      </c>
      <c r="B1287" s="30" t="s">
        <v>644</v>
      </c>
      <c r="C1287" s="30" t="s">
        <v>168</v>
      </c>
      <c r="D1287" s="2"/>
      <c r="E1287" s="31" t="s">
        <v>169</v>
      </c>
      <c r="F1287" s="40">
        <f>F1288</f>
        <v>0</v>
      </c>
      <c r="G1287" s="39">
        <f t="shared" si="17"/>
        <v>0</v>
      </c>
      <c r="H1287" s="40">
        <f>H1288</f>
        <v>0</v>
      </c>
      <c r="I1287" s="10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spans="1:22" ht="16.5" customHeight="1" hidden="1">
      <c r="A1288" s="29" t="s">
        <v>5</v>
      </c>
      <c r="B1288" s="30" t="s">
        <v>644</v>
      </c>
      <c r="C1288" s="30" t="s">
        <v>168</v>
      </c>
      <c r="D1288" s="3" t="s">
        <v>648</v>
      </c>
      <c r="E1288" s="31" t="s">
        <v>649</v>
      </c>
      <c r="F1288" s="40">
        <v>0</v>
      </c>
      <c r="G1288" s="39">
        <f t="shared" si="17"/>
        <v>0</v>
      </c>
      <c r="H1288" s="40">
        <v>0</v>
      </c>
      <c r="I1288" s="10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</row>
    <row r="1289" spans="1:22" ht="16.5" customHeight="1" hidden="1">
      <c r="A1289" s="3" t="s">
        <v>5</v>
      </c>
      <c r="B1289" s="3" t="s">
        <v>644</v>
      </c>
      <c r="C1289" s="3" t="s">
        <v>95</v>
      </c>
      <c r="D1289" s="2"/>
      <c r="E1289" s="11" t="s">
        <v>96</v>
      </c>
      <c r="F1289" s="41">
        <f>F1290</f>
        <v>0</v>
      </c>
      <c r="G1289" s="39">
        <f t="shared" si="17"/>
        <v>0</v>
      </c>
      <c r="H1289" s="41">
        <f>H1290</f>
        <v>0</v>
      </c>
      <c r="I1289" s="10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spans="1:22" ht="16.5" customHeight="1" hidden="1">
      <c r="A1290" s="3" t="s">
        <v>5</v>
      </c>
      <c r="B1290" s="3" t="s">
        <v>644</v>
      </c>
      <c r="C1290" s="3" t="s">
        <v>95</v>
      </c>
      <c r="D1290" s="3" t="s">
        <v>648</v>
      </c>
      <c r="E1290" s="11" t="s">
        <v>649</v>
      </c>
      <c r="F1290" s="40">
        <v>0</v>
      </c>
      <c r="G1290" s="39">
        <f t="shared" si="17"/>
        <v>0</v>
      </c>
      <c r="H1290" s="40">
        <v>0</v>
      </c>
      <c r="I1290" s="1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291" spans="1:22" ht="26.25" customHeight="1" hidden="1">
      <c r="A1291" s="3" t="s">
        <v>5</v>
      </c>
      <c r="B1291" s="3" t="s">
        <v>644</v>
      </c>
      <c r="C1291" s="3" t="s">
        <v>66</v>
      </c>
      <c r="D1291" s="2"/>
      <c r="E1291" s="5" t="s">
        <v>67</v>
      </c>
      <c r="F1291" s="41">
        <f>F1292</f>
        <v>0</v>
      </c>
      <c r="G1291" s="39">
        <f t="shared" si="17"/>
        <v>0</v>
      </c>
      <c r="H1291" s="41">
        <f>H1292</f>
        <v>0</v>
      </c>
      <c r="I1291" s="10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</row>
    <row r="1292" spans="1:22" ht="16.5" customHeight="1" hidden="1">
      <c r="A1292" s="3" t="s">
        <v>5</v>
      </c>
      <c r="B1292" s="3" t="s">
        <v>644</v>
      </c>
      <c r="C1292" s="3" t="s">
        <v>66</v>
      </c>
      <c r="D1292" s="3" t="s">
        <v>648</v>
      </c>
      <c r="E1292" s="5" t="s">
        <v>649</v>
      </c>
      <c r="F1292" s="40">
        <v>0</v>
      </c>
      <c r="G1292" s="39">
        <f t="shared" si="17"/>
        <v>0</v>
      </c>
      <c r="H1292" s="40">
        <v>0</v>
      </c>
      <c r="I1292" s="10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</row>
    <row r="1293" spans="1:22" ht="30" customHeight="1" hidden="1">
      <c r="A1293" s="3" t="s">
        <v>5</v>
      </c>
      <c r="B1293" s="3" t="s">
        <v>644</v>
      </c>
      <c r="C1293" s="3" t="s">
        <v>68</v>
      </c>
      <c r="D1293" s="2"/>
      <c r="E1293" s="5" t="s">
        <v>69</v>
      </c>
      <c r="F1293" s="41">
        <f>F1294</f>
        <v>0</v>
      </c>
      <c r="G1293" s="39">
        <f t="shared" si="17"/>
        <v>0</v>
      </c>
      <c r="H1293" s="41">
        <f>H1294</f>
        <v>0</v>
      </c>
      <c r="I1293" s="10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</row>
    <row r="1294" spans="1:22" ht="16.5" customHeight="1" hidden="1">
      <c r="A1294" s="3" t="s">
        <v>5</v>
      </c>
      <c r="B1294" s="3" t="s">
        <v>644</v>
      </c>
      <c r="C1294" s="3" t="s">
        <v>68</v>
      </c>
      <c r="D1294" s="3" t="s">
        <v>648</v>
      </c>
      <c r="E1294" s="5" t="s">
        <v>649</v>
      </c>
      <c r="F1294" s="40">
        <v>0</v>
      </c>
      <c r="G1294" s="39">
        <f t="shared" si="17"/>
        <v>0</v>
      </c>
      <c r="H1294" s="40">
        <v>0</v>
      </c>
      <c r="I1294" s="10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</row>
    <row r="1295" spans="1:22" ht="35.25" customHeight="1" hidden="1">
      <c r="A1295" s="3" t="s">
        <v>5</v>
      </c>
      <c r="B1295" s="3" t="s">
        <v>644</v>
      </c>
      <c r="C1295" s="3" t="s">
        <v>70</v>
      </c>
      <c r="D1295" s="2"/>
      <c r="E1295" s="5" t="s">
        <v>302</v>
      </c>
      <c r="F1295" s="41">
        <f>F1296</f>
        <v>0</v>
      </c>
      <c r="G1295" s="39">
        <f t="shared" si="17"/>
        <v>0</v>
      </c>
      <c r="H1295" s="41">
        <f>H1296</f>
        <v>0</v>
      </c>
      <c r="I1295" s="10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</row>
    <row r="1296" spans="1:22" ht="17.25" customHeight="1" hidden="1">
      <c r="A1296" s="3" t="s">
        <v>5</v>
      </c>
      <c r="B1296" s="3" t="s">
        <v>644</v>
      </c>
      <c r="C1296" s="3" t="s">
        <v>70</v>
      </c>
      <c r="D1296" s="3" t="s">
        <v>648</v>
      </c>
      <c r="E1296" s="5" t="s">
        <v>649</v>
      </c>
      <c r="F1296" s="40">
        <v>0</v>
      </c>
      <c r="G1296" s="39">
        <f t="shared" si="17"/>
        <v>0</v>
      </c>
      <c r="H1296" s="40">
        <v>0</v>
      </c>
      <c r="I1296" s="10"/>
      <c r="L1296"/>
      <c r="M1296"/>
      <c r="N1296"/>
      <c r="O1296"/>
      <c r="P1296"/>
      <c r="Q1296"/>
      <c r="R1296"/>
      <c r="S1296"/>
      <c r="T1296"/>
      <c r="U1296"/>
      <c r="V1296"/>
    </row>
    <row r="1297" spans="1:22" ht="15" customHeight="1" hidden="1">
      <c r="A1297" s="3" t="s">
        <v>5</v>
      </c>
      <c r="B1297" s="3" t="s">
        <v>644</v>
      </c>
      <c r="C1297" s="3" t="s">
        <v>71</v>
      </c>
      <c r="D1297" s="2"/>
      <c r="E1297" s="5" t="s">
        <v>72</v>
      </c>
      <c r="F1297" s="41">
        <f>F1298</f>
        <v>0</v>
      </c>
      <c r="G1297" s="39">
        <f t="shared" si="17"/>
        <v>0</v>
      </c>
      <c r="H1297" s="41">
        <f>H1298</f>
        <v>0</v>
      </c>
      <c r="I1297" s="10"/>
      <c r="L1297"/>
      <c r="M1297"/>
      <c r="N1297"/>
      <c r="O1297"/>
      <c r="P1297"/>
      <c r="Q1297"/>
      <c r="R1297"/>
      <c r="S1297"/>
      <c r="T1297"/>
      <c r="U1297"/>
      <c r="V1297"/>
    </row>
    <row r="1298" spans="1:22" ht="16.5" customHeight="1" hidden="1">
      <c r="A1298" s="3" t="s">
        <v>5</v>
      </c>
      <c r="B1298" s="3" t="s">
        <v>644</v>
      </c>
      <c r="C1298" s="3" t="s">
        <v>71</v>
      </c>
      <c r="D1298" s="3" t="s">
        <v>648</v>
      </c>
      <c r="E1298" s="5" t="s">
        <v>649</v>
      </c>
      <c r="F1298" s="40">
        <v>0</v>
      </c>
      <c r="G1298" s="39">
        <f t="shared" si="17"/>
        <v>0</v>
      </c>
      <c r="H1298" s="40">
        <v>0</v>
      </c>
      <c r="I1298" s="10"/>
      <c r="L1298"/>
      <c r="M1298"/>
      <c r="N1298"/>
      <c r="O1298"/>
      <c r="P1298"/>
      <c r="Q1298"/>
      <c r="R1298"/>
      <c r="S1298"/>
      <c r="T1298"/>
      <c r="U1298"/>
      <c r="V1298"/>
    </row>
    <row r="1299" spans="1:22" ht="16.5" customHeight="1" hidden="1">
      <c r="A1299" s="3" t="s">
        <v>5</v>
      </c>
      <c r="B1299" s="3" t="s">
        <v>644</v>
      </c>
      <c r="C1299" s="3" t="s">
        <v>223</v>
      </c>
      <c r="D1299" s="3"/>
      <c r="E1299" s="5" t="s">
        <v>224</v>
      </c>
      <c r="F1299" s="40">
        <f>F1300</f>
        <v>0</v>
      </c>
      <c r="G1299" s="39">
        <f t="shared" si="17"/>
        <v>0</v>
      </c>
      <c r="H1299" s="40">
        <f>H1300</f>
        <v>0</v>
      </c>
      <c r="I1299" s="10"/>
      <c r="L1299"/>
      <c r="M1299"/>
      <c r="N1299"/>
      <c r="O1299"/>
      <c r="P1299"/>
      <c r="Q1299"/>
      <c r="R1299"/>
      <c r="S1299"/>
      <c r="T1299"/>
      <c r="U1299"/>
      <c r="V1299"/>
    </row>
    <row r="1300" spans="1:22" ht="16.5" customHeight="1" hidden="1">
      <c r="A1300" s="3" t="s">
        <v>5</v>
      </c>
      <c r="B1300" s="3" t="s">
        <v>644</v>
      </c>
      <c r="C1300" s="3" t="s">
        <v>223</v>
      </c>
      <c r="D1300" s="3" t="s">
        <v>648</v>
      </c>
      <c r="E1300" s="5" t="s">
        <v>649</v>
      </c>
      <c r="F1300" s="40">
        <v>0</v>
      </c>
      <c r="G1300" s="39">
        <f t="shared" si="17"/>
        <v>0</v>
      </c>
      <c r="H1300" s="40">
        <v>0</v>
      </c>
      <c r="I1300" s="10"/>
      <c r="L1300"/>
      <c r="M1300"/>
      <c r="N1300"/>
      <c r="O1300"/>
      <c r="P1300"/>
      <c r="Q1300"/>
      <c r="R1300"/>
      <c r="S1300"/>
      <c r="T1300"/>
      <c r="U1300"/>
      <c r="V1300"/>
    </row>
    <row r="1301" spans="1:22" ht="16.5" customHeight="1" hidden="1">
      <c r="A1301" s="3" t="s">
        <v>5</v>
      </c>
      <c r="B1301" s="3" t="s">
        <v>73</v>
      </c>
      <c r="C1301" s="2"/>
      <c r="D1301" s="2"/>
      <c r="E1301" s="5" t="s">
        <v>74</v>
      </c>
      <c r="F1301" s="39">
        <f>F1306+F1310+F1314+F1312+F1304+F1302+F1308+F1316+F1318</f>
        <v>0</v>
      </c>
      <c r="G1301" s="39">
        <f t="shared" si="17"/>
        <v>0</v>
      </c>
      <c r="H1301" s="39">
        <f>H1306+H1310+H1314+H1312+H1304+H1302+H1308+H1316+H1318</f>
        <v>0</v>
      </c>
      <c r="I1301" s="10"/>
      <c r="L1301"/>
      <c r="M1301"/>
      <c r="N1301"/>
      <c r="O1301"/>
      <c r="P1301"/>
      <c r="Q1301"/>
      <c r="R1301"/>
      <c r="S1301"/>
      <c r="T1301"/>
      <c r="U1301"/>
      <c r="V1301"/>
    </row>
    <row r="1302" spans="1:22" ht="40.5" customHeight="1" hidden="1">
      <c r="A1302" s="3" t="s">
        <v>5</v>
      </c>
      <c r="B1302" s="3" t="s">
        <v>73</v>
      </c>
      <c r="C1302" s="3" t="s">
        <v>319</v>
      </c>
      <c r="D1302" s="2"/>
      <c r="E1302" s="31" t="s">
        <v>336</v>
      </c>
      <c r="F1302" s="39">
        <f>F1303</f>
        <v>0</v>
      </c>
      <c r="G1302" s="39">
        <f t="shared" si="17"/>
        <v>0</v>
      </c>
      <c r="H1302" s="39">
        <f>H1303</f>
        <v>0</v>
      </c>
      <c r="I1302" s="10"/>
      <c r="L1302"/>
      <c r="M1302"/>
      <c r="N1302"/>
      <c r="O1302"/>
      <c r="P1302"/>
      <c r="Q1302"/>
      <c r="R1302"/>
      <c r="S1302"/>
      <c r="T1302"/>
      <c r="U1302"/>
      <c r="V1302"/>
    </row>
    <row r="1303" spans="1:22" ht="16.5" customHeight="1" hidden="1">
      <c r="A1303" s="3" t="s">
        <v>5</v>
      </c>
      <c r="B1303" s="3" t="s">
        <v>73</v>
      </c>
      <c r="C1303" s="3" t="s">
        <v>319</v>
      </c>
      <c r="D1303" s="3" t="s">
        <v>580</v>
      </c>
      <c r="E1303" s="5" t="s">
        <v>506</v>
      </c>
      <c r="F1303" s="39"/>
      <c r="G1303" s="39">
        <f t="shared" si="17"/>
        <v>0</v>
      </c>
      <c r="H1303" s="39"/>
      <c r="I1303" s="10"/>
      <c r="L1303"/>
      <c r="M1303"/>
      <c r="N1303"/>
      <c r="O1303"/>
      <c r="P1303"/>
      <c r="Q1303"/>
      <c r="R1303"/>
      <c r="S1303"/>
      <c r="T1303"/>
      <c r="U1303"/>
      <c r="V1303"/>
    </row>
    <row r="1304" spans="1:22" ht="36" customHeight="1" hidden="1">
      <c r="A1304" s="3" t="s">
        <v>5</v>
      </c>
      <c r="B1304" s="3" t="s">
        <v>73</v>
      </c>
      <c r="C1304" s="3" t="s">
        <v>319</v>
      </c>
      <c r="D1304" s="2"/>
      <c r="E1304" s="31" t="s">
        <v>336</v>
      </c>
      <c r="F1304" s="39">
        <f>F1305</f>
        <v>0</v>
      </c>
      <c r="G1304" s="39">
        <f t="shared" si="17"/>
        <v>0</v>
      </c>
      <c r="H1304" s="39">
        <f>H1305</f>
        <v>0</v>
      </c>
      <c r="I1304" s="10"/>
      <c r="L1304"/>
      <c r="M1304"/>
      <c r="N1304"/>
      <c r="O1304"/>
      <c r="P1304"/>
      <c r="Q1304"/>
      <c r="R1304"/>
      <c r="S1304"/>
      <c r="T1304"/>
      <c r="U1304"/>
      <c r="V1304"/>
    </row>
    <row r="1305" spans="1:22" ht="16.5" customHeight="1" hidden="1">
      <c r="A1305" s="3" t="s">
        <v>5</v>
      </c>
      <c r="B1305" s="3" t="s">
        <v>73</v>
      </c>
      <c r="C1305" s="3" t="s">
        <v>319</v>
      </c>
      <c r="D1305" s="2">
        <v>500</v>
      </c>
      <c r="E1305" s="31" t="s">
        <v>569</v>
      </c>
      <c r="F1305" s="39">
        <v>0</v>
      </c>
      <c r="G1305" s="39">
        <f t="shared" si="17"/>
        <v>0</v>
      </c>
      <c r="H1305" s="39">
        <v>0</v>
      </c>
      <c r="I1305" s="10"/>
      <c r="L1305"/>
      <c r="M1305"/>
      <c r="N1305"/>
      <c r="O1305"/>
      <c r="P1305"/>
      <c r="Q1305"/>
      <c r="R1305"/>
      <c r="S1305"/>
      <c r="T1305"/>
      <c r="U1305"/>
      <c r="V1305"/>
    </row>
    <row r="1306" spans="1:22" ht="16.5" customHeight="1" hidden="1">
      <c r="A1306" s="3" t="s">
        <v>5</v>
      </c>
      <c r="B1306" s="3" t="s">
        <v>73</v>
      </c>
      <c r="C1306" s="3" t="s">
        <v>618</v>
      </c>
      <c r="D1306" s="2"/>
      <c r="E1306" s="5" t="s">
        <v>589</v>
      </c>
      <c r="F1306" s="41">
        <f>F1307</f>
        <v>0</v>
      </c>
      <c r="G1306" s="39">
        <f t="shared" si="17"/>
        <v>0</v>
      </c>
      <c r="H1306" s="41">
        <f>H1307</f>
        <v>0</v>
      </c>
      <c r="I1306" s="10"/>
      <c r="L1306"/>
      <c r="M1306"/>
      <c r="N1306"/>
      <c r="O1306"/>
      <c r="P1306"/>
      <c r="Q1306"/>
      <c r="R1306"/>
      <c r="S1306"/>
      <c r="T1306"/>
      <c r="U1306"/>
      <c r="V1306"/>
    </row>
    <row r="1307" spans="1:22" ht="16.5" customHeight="1" hidden="1">
      <c r="A1307" s="3" t="s">
        <v>5</v>
      </c>
      <c r="B1307" s="3" t="s">
        <v>73</v>
      </c>
      <c r="C1307" s="3" t="s">
        <v>618</v>
      </c>
      <c r="D1307" s="3" t="s">
        <v>568</v>
      </c>
      <c r="E1307" s="5" t="s">
        <v>569</v>
      </c>
      <c r="F1307" s="40">
        <v>0</v>
      </c>
      <c r="G1307" s="39">
        <f t="shared" si="17"/>
        <v>0</v>
      </c>
      <c r="H1307" s="40">
        <v>0</v>
      </c>
      <c r="I1307" s="47"/>
      <c r="J1307" s="9"/>
      <c r="K1307" s="9"/>
      <c r="L1307"/>
      <c r="M1307"/>
      <c r="N1307"/>
      <c r="O1307"/>
      <c r="P1307"/>
      <c r="Q1307"/>
      <c r="R1307"/>
      <c r="S1307"/>
      <c r="T1307"/>
      <c r="U1307"/>
      <c r="V1307"/>
    </row>
    <row r="1308" spans="1:22" ht="16.5" customHeight="1" hidden="1">
      <c r="A1308" s="3" t="s">
        <v>5</v>
      </c>
      <c r="B1308" s="3" t="s">
        <v>73</v>
      </c>
      <c r="C1308" s="3" t="s">
        <v>75</v>
      </c>
      <c r="D1308" s="3"/>
      <c r="E1308" s="5" t="s">
        <v>303</v>
      </c>
      <c r="F1308" s="40">
        <f>F1309</f>
        <v>0</v>
      </c>
      <c r="G1308" s="39">
        <f t="shared" si="17"/>
        <v>0</v>
      </c>
      <c r="H1308" s="40">
        <f>H1309</f>
        <v>0</v>
      </c>
      <c r="I1308" s="47"/>
      <c r="J1308" s="9"/>
      <c r="K1308" s="9"/>
      <c r="L1308"/>
      <c r="M1308"/>
      <c r="N1308"/>
      <c r="O1308"/>
      <c r="P1308"/>
      <c r="Q1308"/>
      <c r="R1308"/>
      <c r="S1308"/>
      <c r="T1308"/>
      <c r="U1308"/>
      <c r="V1308"/>
    </row>
    <row r="1309" spans="1:22" ht="16.5" customHeight="1" hidden="1">
      <c r="A1309" s="3" t="s">
        <v>5</v>
      </c>
      <c r="B1309" s="3" t="s">
        <v>73</v>
      </c>
      <c r="C1309" s="3" t="s">
        <v>75</v>
      </c>
      <c r="D1309" s="3" t="s">
        <v>580</v>
      </c>
      <c r="E1309" s="5" t="s">
        <v>506</v>
      </c>
      <c r="F1309" s="40">
        <v>0</v>
      </c>
      <c r="G1309" s="39">
        <f t="shared" si="17"/>
        <v>0</v>
      </c>
      <c r="H1309" s="40">
        <v>0</v>
      </c>
      <c r="I1309" s="47"/>
      <c r="J1309" s="9"/>
      <c r="K1309" s="9"/>
      <c r="L1309"/>
      <c r="M1309"/>
      <c r="N1309"/>
      <c r="O1309"/>
      <c r="P1309"/>
      <c r="Q1309"/>
      <c r="R1309"/>
      <c r="S1309"/>
      <c r="T1309"/>
      <c r="U1309"/>
      <c r="V1309"/>
    </row>
    <row r="1310" spans="1:22" ht="16.5" customHeight="1" hidden="1">
      <c r="A1310" s="3" t="s">
        <v>5</v>
      </c>
      <c r="B1310" s="3" t="s">
        <v>73</v>
      </c>
      <c r="C1310" s="3" t="s">
        <v>75</v>
      </c>
      <c r="D1310" s="2"/>
      <c r="E1310" s="5" t="s">
        <v>303</v>
      </c>
      <c r="F1310" s="41">
        <f>F1311</f>
        <v>0</v>
      </c>
      <c r="G1310" s="39">
        <f t="shared" si="17"/>
        <v>0</v>
      </c>
      <c r="H1310" s="41">
        <f>H1311</f>
        <v>0</v>
      </c>
      <c r="I1310" s="10"/>
      <c r="L1310"/>
      <c r="M1310"/>
      <c r="N1310"/>
      <c r="O1310"/>
      <c r="P1310"/>
      <c r="Q1310"/>
      <c r="R1310"/>
      <c r="S1310"/>
      <c r="T1310"/>
      <c r="U1310"/>
      <c r="V1310"/>
    </row>
    <row r="1311" spans="1:22" ht="16.5" customHeight="1" hidden="1">
      <c r="A1311" s="3" t="s">
        <v>5</v>
      </c>
      <c r="B1311" s="3" t="s">
        <v>73</v>
      </c>
      <c r="C1311" s="3" t="s">
        <v>75</v>
      </c>
      <c r="D1311" s="3" t="s">
        <v>568</v>
      </c>
      <c r="E1311" s="5" t="s">
        <v>569</v>
      </c>
      <c r="F1311" s="40">
        <v>0</v>
      </c>
      <c r="G1311" s="39">
        <f t="shared" si="17"/>
        <v>0</v>
      </c>
      <c r="H1311" s="40">
        <v>0</v>
      </c>
      <c r="I1311" s="10"/>
      <c r="L1311"/>
      <c r="M1311"/>
      <c r="N1311"/>
      <c r="O1311"/>
      <c r="P1311"/>
      <c r="Q1311"/>
      <c r="R1311"/>
      <c r="S1311"/>
      <c r="T1311"/>
      <c r="U1311"/>
      <c r="V1311"/>
    </row>
    <row r="1312" spans="1:9" ht="24" customHeight="1" hidden="1">
      <c r="A1312" s="3" t="s">
        <v>5</v>
      </c>
      <c r="B1312" s="3" t="s">
        <v>73</v>
      </c>
      <c r="C1312" s="30" t="s">
        <v>604</v>
      </c>
      <c r="D1312" s="3"/>
      <c r="E1312" s="31" t="s">
        <v>230</v>
      </c>
      <c r="F1312" s="40">
        <f>F1313</f>
        <v>0</v>
      </c>
      <c r="G1312" s="39">
        <f t="shared" si="17"/>
        <v>0</v>
      </c>
      <c r="H1312" s="40">
        <f>H1313</f>
        <v>0</v>
      </c>
      <c r="I1312" s="10"/>
    </row>
    <row r="1313" spans="1:9" ht="16.5" customHeight="1" hidden="1">
      <c r="A1313" s="3" t="s">
        <v>5</v>
      </c>
      <c r="B1313" s="3" t="s">
        <v>73</v>
      </c>
      <c r="C1313" s="30" t="s">
        <v>604</v>
      </c>
      <c r="D1313" s="3" t="s">
        <v>596</v>
      </c>
      <c r="E1313" s="5" t="s">
        <v>597</v>
      </c>
      <c r="F1313" s="40"/>
      <c r="G1313" s="39">
        <f t="shared" si="17"/>
        <v>0</v>
      </c>
      <c r="H1313" s="40"/>
      <c r="I1313" s="10"/>
    </row>
    <row r="1314" spans="1:9" ht="51" customHeight="1" hidden="1">
      <c r="A1314" s="29" t="s">
        <v>5</v>
      </c>
      <c r="B1314" s="30" t="s">
        <v>73</v>
      </c>
      <c r="C1314" s="30" t="s">
        <v>170</v>
      </c>
      <c r="D1314" s="2"/>
      <c r="E1314" s="5" t="s">
        <v>304</v>
      </c>
      <c r="F1314" s="40">
        <f>F1315</f>
        <v>0</v>
      </c>
      <c r="G1314" s="39">
        <f t="shared" si="17"/>
        <v>0</v>
      </c>
      <c r="H1314" s="40">
        <f>H1315</f>
        <v>0</v>
      </c>
      <c r="I1314" s="10"/>
    </row>
    <row r="1315" spans="1:9" ht="16.5" customHeight="1" hidden="1">
      <c r="A1315" s="34" t="s">
        <v>5</v>
      </c>
      <c r="B1315" s="35" t="s">
        <v>73</v>
      </c>
      <c r="C1315" s="35" t="s">
        <v>170</v>
      </c>
      <c r="D1315" s="36" t="s">
        <v>214</v>
      </c>
      <c r="E1315" s="37" t="s">
        <v>215</v>
      </c>
      <c r="F1315" s="40">
        <v>0</v>
      </c>
      <c r="G1315" s="39">
        <f t="shared" si="17"/>
        <v>0</v>
      </c>
      <c r="H1315" s="40">
        <v>0</v>
      </c>
      <c r="I1315" s="10"/>
    </row>
    <row r="1316" spans="1:9" ht="51" customHeight="1" hidden="1">
      <c r="A1316" s="29" t="s">
        <v>5</v>
      </c>
      <c r="B1316" s="30" t="s">
        <v>73</v>
      </c>
      <c r="C1316" s="30" t="s">
        <v>170</v>
      </c>
      <c r="D1316" s="2"/>
      <c r="E1316" s="5" t="s">
        <v>304</v>
      </c>
      <c r="F1316" s="40">
        <f>F1317</f>
        <v>0</v>
      </c>
      <c r="G1316" s="39">
        <f t="shared" si="17"/>
        <v>0</v>
      </c>
      <c r="H1316" s="40">
        <f>H1317</f>
        <v>0</v>
      </c>
      <c r="I1316" s="10"/>
    </row>
    <row r="1317" spans="1:9" ht="16.5" customHeight="1" hidden="1">
      <c r="A1317" s="34" t="s">
        <v>5</v>
      </c>
      <c r="B1317" s="35" t="s">
        <v>73</v>
      </c>
      <c r="C1317" s="35" t="s">
        <v>170</v>
      </c>
      <c r="D1317" s="36" t="s">
        <v>586</v>
      </c>
      <c r="E1317" s="31" t="s">
        <v>587</v>
      </c>
      <c r="F1317" s="40">
        <v>0</v>
      </c>
      <c r="G1317" s="39">
        <f t="shared" si="17"/>
        <v>0</v>
      </c>
      <c r="H1317" s="40">
        <v>0</v>
      </c>
      <c r="I1317" s="10"/>
    </row>
    <row r="1318" spans="1:9" ht="47.25" customHeight="1" hidden="1">
      <c r="A1318" s="29" t="s">
        <v>5</v>
      </c>
      <c r="B1318" s="30" t="s">
        <v>73</v>
      </c>
      <c r="C1318" s="30" t="s">
        <v>505</v>
      </c>
      <c r="D1318" s="2"/>
      <c r="E1318" s="5" t="s">
        <v>304</v>
      </c>
      <c r="F1318" s="40">
        <f>F1319</f>
        <v>0</v>
      </c>
      <c r="G1318" s="39">
        <f>H1318-F1318</f>
        <v>0</v>
      </c>
      <c r="H1318" s="40">
        <f>H1319</f>
        <v>0</v>
      </c>
      <c r="I1318" s="10"/>
    </row>
    <row r="1319" spans="1:9" ht="16.5" customHeight="1" hidden="1">
      <c r="A1319" s="34" t="s">
        <v>5</v>
      </c>
      <c r="B1319" s="35" t="s">
        <v>73</v>
      </c>
      <c r="C1319" s="30" t="s">
        <v>505</v>
      </c>
      <c r="D1319" s="3" t="s">
        <v>596</v>
      </c>
      <c r="E1319" s="5" t="s">
        <v>597</v>
      </c>
      <c r="F1319" s="40">
        <v>0</v>
      </c>
      <c r="G1319" s="39">
        <f>H1319-F1319</f>
        <v>0</v>
      </c>
      <c r="H1319" s="40">
        <v>0</v>
      </c>
      <c r="I1319" s="10"/>
    </row>
    <row r="1320" spans="1:10" ht="16.5" customHeight="1">
      <c r="A1320" s="3"/>
      <c r="B1320" s="3"/>
      <c r="C1320" s="3"/>
      <c r="D1320" s="30"/>
      <c r="E1320" s="73" t="s">
        <v>597</v>
      </c>
      <c r="F1320" s="74"/>
      <c r="G1320" s="39"/>
      <c r="H1320" s="74"/>
      <c r="I1320" s="72"/>
      <c r="J1320" s="72"/>
    </row>
    <row r="1321" spans="1:9" ht="16.5" customHeight="1">
      <c r="A1321" s="3"/>
      <c r="B1321" s="3" t="s">
        <v>289</v>
      </c>
      <c r="C1321" s="3" t="s">
        <v>290</v>
      </c>
      <c r="D1321" s="3" t="s">
        <v>291</v>
      </c>
      <c r="E1321" s="71" t="s">
        <v>288</v>
      </c>
      <c r="F1321" s="40">
        <v>20506950</v>
      </c>
      <c r="G1321" s="39">
        <f>H1321-F1321</f>
        <v>-20506950</v>
      </c>
      <c r="H1321" s="40">
        <v>0</v>
      </c>
      <c r="I1321" s="10"/>
    </row>
    <row r="1322" spans="1:9" ht="18.75" customHeight="1">
      <c r="A1322" s="93" t="s">
        <v>76</v>
      </c>
      <c r="B1322" s="94"/>
      <c r="C1322" s="94"/>
      <c r="D1322" s="94"/>
      <c r="E1322" s="95"/>
      <c r="F1322" s="38">
        <f>F14+F398+F509+F699+F916+F1058+F1154+F1321</f>
        <v>345090344</v>
      </c>
      <c r="G1322" s="38">
        <f t="shared" si="17"/>
        <v>23634751</v>
      </c>
      <c r="H1322" s="38">
        <f>H14+H398+H509+H699+H916+H1058+H1154+H1321</f>
        <v>368725095</v>
      </c>
      <c r="I1322" s="10"/>
    </row>
    <row r="1323" spans="1:13" ht="19.5" customHeight="1" hidden="1">
      <c r="A1323" s="96"/>
      <c r="B1323" s="96"/>
      <c r="C1323" s="96"/>
      <c r="D1323" s="96"/>
      <c r="E1323" s="96"/>
      <c r="I1323" s="10"/>
      <c r="L1323" s="8">
        <v>7950100</v>
      </c>
      <c r="M1323" s="76">
        <f>H127+H939</f>
        <v>1108600</v>
      </c>
    </row>
    <row r="1324" spans="1:22" s="6" customFormat="1" ht="18.75" customHeight="1" hidden="1">
      <c r="A1324" s="97"/>
      <c r="B1324" s="97"/>
      <c r="C1324" s="97"/>
      <c r="D1324" s="97"/>
      <c r="E1324" s="97"/>
      <c r="F1324" s="55"/>
      <c r="G1324" s="27"/>
      <c r="H1324" s="27"/>
      <c r="I1324" s="10"/>
      <c r="J1324" s="10"/>
      <c r="K1324" s="10"/>
      <c r="L1324">
        <v>7959100</v>
      </c>
      <c r="M1324" s="84">
        <v>0</v>
      </c>
      <c r="N1324" s="10"/>
      <c r="O1324" s="10"/>
      <c r="P1324" s="10"/>
      <c r="Q1324" s="10"/>
      <c r="R1324" s="10"/>
      <c r="S1324" s="10"/>
      <c r="T1324" s="10"/>
      <c r="U1324" s="10"/>
      <c r="V1324" s="10"/>
    </row>
    <row r="1325" spans="1:22" s="6" customFormat="1" ht="18.75" customHeight="1" hidden="1">
      <c r="A1325" s="99"/>
      <c r="B1325" s="99"/>
      <c r="C1325" s="99"/>
      <c r="D1325" s="99"/>
      <c r="E1325" s="99"/>
      <c r="F1325" s="55"/>
      <c r="G1325" s="27"/>
      <c r="H1325" s="27"/>
      <c r="I1325" s="10"/>
      <c r="J1325" s="10"/>
      <c r="K1325" s="10"/>
      <c r="L1325" s="8">
        <v>7951800</v>
      </c>
      <c r="M1325" s="76">
        <f>H614+H616+H618</f>
        <v>6608800</v>
      </c>
      <c r="N1325" s="10"/>
      <c r="O1325" s="10"/>
      <c r="P1325" s="10"/>
      <c r="Q1325" s="10"/>
      <c r="R1325" s="10"/>
      <c r="S1325" s="10"/>
      <c r="T1325" s="10"/>
      <c r="U1325" s="10"/>
      <c r="V1325" s="10"/>
    </row>
    <row r="1326" spans="1:22" s="6" customFormat="1" ht="18" customHeight="1" hidden="1">
      <c r="A1326" s="97"/>
      <c r="B1326" s="97"/>
      <c r="C1326" s="97"/>
      <c r="D1326" s="97"/>
      <c r="E1326" s="97"/>
      <c r="F1326" s="55"/>
      <c r="G1326" s="27"/>
      <c r="H1326" s="27"/>
      <c r="I1326" s="10"/>
      <c r="J1326" s="10"/>
      <c r="K1326" s="10"/>
      <c r="L1326" s="8">
        <v>7952900</v>
      </c>
      <c r="M1326" s="76">
        <f>H660+H666</f>
        <v>305400</v>
      </c>
      <c r="N1326" s="10"/>
      <c r="O1326" s="10"/>
      <c r="P1326" s="10"/>
      <c r="Q1326" s="10"/>
      <c r="R1326" s="10"/>
      <c r="S1326" s="10"/>
      <c r="T1326" s="10"/>
      <c r="U1326" s="10"/>
      <c r="V1326" s="10"/>
    </row>
    <row r="1327" spans="1:22" s="6" customFormat="1" ht="18.75" customHeight="1" hidden="1">
      <c r="A1327" s="99"/>
      <c r="B1327" s="99"/>
      <c r="C1327" s="99"/>
      <c r="D1327" s="99"/>
      <c r="E1327" s="99"/>
      <c r="F1327" s="55"/>
      <c r="G1327" s="27"/>
      <c r="H1327" s="27"/>
      <c r="I1327" s="10"/>
      <c r="J1327" s="10"/>
      <c r="K1327" s="10"/>
      <c r="L1327" s="8">
        <v>7950300</v>
      </c>
      <c r="M1327" s="76">
        <f>H132+H654+H788</f>
        <v>113500</v>
      </c>
      <c r="N1327" s="10"/>
      <c r="O1327" s="10"/>
      <c r="P1327" s="10"/>
      <c r="Q1327" s="10"/>
      <c r="R1327" s="10"/>
      <c r="S1327" s="10"/>
      <c r="T1327" s="10"/>
      <c r="U1327" s="10"/>
      <c r="V1327" s="10"/>
    </row>
    <row r="1328" spans="1:22" s="6" customFormat="1" ht="18" customHeight="1" hidden="1">
      <c r="A1328" s="89"/>
      <c r="B1328" s="89"/>
      <c r="C1328" s="88"/>
      <c r="D1328" s="88"/>
      <c r="E1328" s="88"/>
      <c r="F1328" s="55"/>
      <c r="G1328" s="27"/>
      <c r="H1328" s="27"/>
      <c r="I1328" s="10"/>
      <c r="J1328" s="10"/>
      <c r="K1328" s="10"/>
      <c r="L1328" s="8">
        <v>7951400</v>
      </c>
      <c r="M1328" s="76">
        <f>H505+H974</f>
        <v>1925060</v>
      </c>
      <c r="N1328" s="10"/>
      <c r="O1328" s="10"/>
      <c r="P1328" s="10"/>
      <c r="Q1328" s="10"/>
      <c r="R1328" s="10"/>
      <c r="S1328" s="10"/>
      <c r="T1328" s="10"/>
      <c r="U1328" s="10"/>
      <c r="V1328" s="10"/>
    </row>
    <row r="1329" spans="1:22" s="6" customFormat="1" ht="16.5" customHeight="1" hidden="1">
      <c r="A1329" s="90"/>
      <c r="B1329" s="90"/>
      <c r="C1329" s="88"/>
      <c r="D1329" s="88"/>
      <c r="E1329" s="88"/>
      <c r="F1329" s="55"/>
      <c r="G1329" s="27"/>
      <c r="H1329" s="27"/>
      <c r="I1329" s="10"/>
      <c r="J1329" s="10"/>
      <c r="K1329" s="10"/>
      <c r="L1329" s="8">
        <v>7951900</v>
      </c>
      <c r="M1329" s="76">
        <f>H305+H307+H309+H834+H1170+H1172+H1174+H1176+H1178+H1180+H1182+H1184</f>
        <v>5139462</v>
      </c>
      <c r="N1329" s="10"/>
      <c r="O1329" s="10"/>
      <c r="P1329" s="10"/>
      <c r="Q1329" s="10"/>
      <c r="R1329" s="10"/>
      <c r="S1329" s="10"/>
      <c r="T1329" s="10"/>
      <c r="U1329" s="10"/>
      <c r="V1329" s="10"/>
    </row>
    <row r="1330" spans="1:22" s="6" customFormat="1" ht="16.5" customHeight="1" hidden="1">
      <c r="A1330" s="88"/>
      <c r="B1330" s="88"/>
      <c r="C1330" s="88"/>
      <c r="D1330" s="88"/>
      <c r="E1330" s="88"/>
      <c r="F1330" s="55"/>
      <c r="G1330" s="27"/>
      <c r="H1330" s="27"/>
      <c r="I1330" s="10"/>
      <c r="J1330" s="10"/>
      <c r="K1330" s="10"/>
      <c r="L1330" s="8">
        <v>7951300</v>
      </c>
      <c r="M1330" s="76">
        <f>H134+H656+H1314+H1316</f>
        <v>112500</v>
      </c>
      <c r="N1330" s="10"/>
      <c r="O1330" s="10"/>
      <c r="P1330" s="10"/>
      <c r="Q1330" s="10"/>
      <c r="R1330" s="10"/>
      <c r="S1330" s="10"/>
      <c r="T1330" s="10"/>
      <c r="U1330" s="10"/>
      <c r="V1330" s="10"/>
    </row>
    <row r="1331" spans="6:22" s="6" customFormat="1" ht="16.5" customHeight="1" hidden="1">
      <c r="F1331" s="55"/>
      <c r="G1331" s="27"/>
      <c r="H1331" s="27"/>
      <c r="I1331" s="10"/>
      <c r="J1331" s="10"/>
      <c r="K1331" s="10"/>
      <c r="L1331" s="8">
        <v>7951500</v>
      </c>
      <c r="M1331" s="76">
        <f>H475+H507+H533</f>
        <v>960000</v>
      </c>
      <c r="N1331" s="10"/>
      <c r="O1331" s="10"/>
      <c r="P1331" s="10"/>
      <c r="Q1331" s="10"/>
      <c r="R1331" s="10"/>
      <c r="S1331" s="10"/>
      <c r="T1331" s="10"/>
      <c r="U1331" s="10"/>
      <c r="V1331" s="10"/>
    </row>
    <row r="1332" spans="9:13" ht="12.75" hidden="1">
      <c r="I1332" s="10"/>
      <c r="L1332" s="8">
        <v>7953100</v>
      </c>
      <c r="M1332" s="76">
        <f>H295</f>
        <v>2882900</v>
      </c>
    </row>
    <row r="1333" ht="12.75" hidden="1">
      <c r="I1333" s="10"/>
    </row>
    <row r="1334" spans="9:13" ht="12.75" hidden="1">
      <c r="I1334" s="10"/>
      <c r="L1334" s="8">
        <v>7952300</v>
      </c>
      <c r="M1334" s="76">
        <f>H136+H171+H488+H668+H689+H713+H809+H887</f>
        <v>467745</v>
      </c>
    </row>
    <row r="1335" spans="9:13" ht="12.75" hidden="1">
      <c r="I1335" s="10"/>
      <c r="L1335" s="8">
        <v>7950800</v>
      </c>
      <c r="M1335" s="76">
        <f>H187</f>
        <v>126000</v>
      </c>
    </row>
    <row r="1336" spans="9:13" ht="12.75" hidden="1">
      <c r="I1336" s="10"/>
      <c r="L1336" s="8">
        <v>7952700</v>
      </c>
      <c r="M1336" s="76">
        <f>H139+H1318</f>
        <v>108861</v>
      </c>
    </row>
    <row r="1337" spans="9:13" ht="12.75" hidden="1">
      <c r="I1337" s="10"/>
      <c r="L1337" s="8">
        <v>7952800</v>
      </c>
      <c r="M1337" s="76">
        <f>H141+H214</f>
        <v>145000</v>
      </c>
    </row>
    <row r="1338" spans="9:13" ht="12.75" hidden="1">
      <c r="I1338" s="10"/>
      <c r="L1338">
        <v>7951600</v>
      </c>
      <c r="M1338" s="84">
        <f>H802+H805</f>
        <v>3599100</v>
      </c>
    </row>
    <row r="1339" spans="9:13" ht="12.75" hidden="1">
      <c r="I1339" s="10"/>
      <c r="L1339" s="8">
        <v>7950700</v>
      </c>
      <c r="M1339" s="76">
        <f>H182</f>
        <v>162000</v>
      </c>
    </row>
    <row r="1340" spans="9:13" ht="12.75" hidden="1">
      <c r="I1340" s="10"/>
      <c r="L1340" s="8">
        <v>7953000</v>
      </c>
      <c r="M1340" s="76">
        <f>H144</f>
        <v>18000</v>
      </c>
    </row>
    <row r="1341" spans="9:13" ht="12.75" hidden="1">
      <c r="I1341" s="10"/>
      <c r="L1341" s="8">
        <v>7952500</v>
      </c>
      <c r="M1341" s="76">
        <f>H247</f>
        <v>500000</v>
      </c>
    </row>
    <row r="1342" spans="9:13" ht="12.75" hidden="1">
      <c r="I1342" s="10"/>
      <c r="L1342" s="8">
        <v>7952400</v>
      </c>
      <c r="M1342" s="76">
        <f>H376+H378</f>
        <v>0</v>
      </c>
    </row>
    <row r="1343" spans="9:13" ht="12.75" hidden="1">
      <c r="I1343" s="10"/>
      <c r="L1343" s="8">
        <v>7951000</v>
      </c>
      <c r="M1343" s="76">
        <f>H389</f>
        <v>806500</v>
      </c>
    </row>
    <row r="1344" spans="6:22" ht="12.75" hidden="1">
      <c r="F1344"/>
      <c r="G1344"/>
      <c r="H1344"/>
      <c r="I1344" s="10"/>
      <c r="J1344"/>
      <c r="K1344"/>
      <c r="N1344"/>
      <c r="O1344"/>
      <c r="P1344"/>
      <c r="Q1344"/>
      <c r="R1344"/>
      <c r="S1344"/>
      <c r="T1344"/>
      <c r="U1344"/>
      <c r="V1344"/>
    </row>
    <row r="1345" spans="6:22" ht="12.75" hidden="1">
      <c r="F1345"/>
      <c r="G1345"/>
      <c r="H1345"/>
      <c r="I1345" s="10"/>
      <c r="J1345"/>
      <c r="K1345"/>
      <c r="L1345" s="8">
        <v>7952200</v>
      </c>
      <c r="M1345" s="76">
        <f>H317+H624+H629+H658+H687+H1133+H1189</f>
        <v>3530350</v>
      </c>
      <c r="N1345"/>
      <c r="O1345"/>
      <c r="P1345"/>
      <c r="Q1345"/>
      <c r="R1345"/>
      <c r="S1345"/>
      <c r="T1345"/>
      <c r="U1345"/>
      <c r="V1345"/>
    </row>
    <row r="1346" spans="6:22" ht="12.75" hidden="1">
      <c r="F1346"/>
      <c r="G1346"/>
      <c r="H1346"/>
      <c r="I1346" s="10"/>
      <c r="J1346"/>
      <c r="K1346"/>
      <c r="L1346" s="8">
        <v>7951200</v>
      </c>
      <c r="M1346" s="76">
        <f>H703+H707+H709+H711+H792+H794+H796+H798+H800</f>
        <v>11366701.5</v>
      </c>
      <c r="N1346"/>
      <c r="O1346"/>
      <c r="P1346"/>
      <c r="Q1346"/>
      <c r="R1346"/>
      <c r="S1346"/>
      <c r="T1346"/>
      <c r="U1346"/>
      <c r="V1346"/>
    </row>
    <row r="1347" spans="6:22" ht="12.75" hidden="1">
      <c r="F1347"/>
      <c r="G1347"/>
      <c r="H1347"/>
      <c r="I1347" s="10"/>
      <c r="J1347"/>
      <c r="K1347"/>
      <c r="L1347" s="8">
        <v>7952000</v>
      </c>
      <c r="M1347" s="76">
        <f>H620+H622</f>
        <v>6052000</v>
      </c>
      <c r="N1347"/>
      <c r="O1347"/>
      <c r="P1347"/>
      <c r="Q1347"/>
      <c r="R1347"/>
      <c r="S1347"/>
      <c r="T1347"/>
      <c r="U1347"/>
      <c r="V1347"/>
    </row>
    <row r="1348" spans="6:22" ht="12.75" hidden="1">
      <c r="F1348"/>
      <c r="G1348"/>
      <c r="H1348"/>
      <c r="I1348" s="10"/>
      <c r="J1348"/>
      <c r="K1348"/>
      <c r="L1348">
        <v>7950200</v>
      </c>
      <c r="M1348" s="84">
        <f>G786</f>
        <v>90000</v>
      </c>
      <c r="N1348"/>
      <c r="O1348"/>
      <c r="P1348"/>
      <c r="Q1348"/>
      <c r="R1348"/>
      <c r="S1348"/>
      <c r="T1348"/>
      <c r="U1348"/>
      <c r="V1348"/>
    </row>
    <row r="1349" spans="6:22" ht="12.75" hidden="1">
      <c r="F1349"/>
      <c r="G1349"/>
      <c r="H1349"/>
      <c r="I1349" s="10"/>
      <c r="J1349"/>
      <c r="K1349"/>
      <c r="L1349">
        <v>7952100</v>
      </c>
      <c r="M1349" s="84">
        <v>450000</v>
      </c>
      <c r="N1349"/>
      <c r="O1349"/>
      <c r="P1349"/>
      <c r="Q1349"/>
      <c r="R1349"/>
      <c r="S1349"/>
      <c r="T1349"/>
      <c r="U1349"/>
      <c r="V1349"/>
    </row>
    <row r="1350" spans="6:22" ht="12.75" hidden="1">
      <c r="F1350"/>
      <c r="G1350"/>
      <c r="H1350"/>
      <c r="I1350" s="10"/>
      <c r="J1350"/>
      <c r="K1350"/>
      <c r="L1350">
        <v>7952600</v>
      </c>
      <c r="M1350" s="84">
        <f>H811+H814+H816+H818+H820+H822+H824+H826+H828+H831+H980</f>
        <v>19299462.5</v>
      </c>
      <c r="N1350"/>
      <c r="O1350"/>
      <c r="P1350"/>
      <c r="Q1350"/>
      <c r="R1350"/>
      <c r="S1350"/>
      <c r="T1350"/>
      <c r="U1350"/>
      <c r="V1350"/>
    </row>
    <row r="1351" spans="6:22" ht="12.75" hidden="1">
      <c r="F1351"/>
      <c r="G1351"/>
      <c r="H1351"/>
      <c r="I1351" s="10"/>
      <c r="J1351"/>
      <c r="K1351"/>
      <c r="L1351">
        <v>7951700</v>
      </c>
      <c r="M1351" s="84">
        <f>H807</f>
        <v>3479722</v>
      </c>
      <c r="N1351"/>
      <c r="O1351"/>
      <c r="P1351"/>
      <c r="Q1351"/>
      <c r="R1351"/>
      <c r="S1351"/>
      <c r="T1351"/>
      <c r="U1351"/>
      <c r="V1351"/>
    </row>
    <row r="1352" spans="6:22" ht="12.75" hidden="1">
      <c r="F1352"/>
      <c r="G1352"/>
      <c r="H1352"/>
      <c r="I1352" s="10"/>
      <c r="J1352"/>
      <c r="K1352"/>
      <c r="L1352" t="s">
        <v>821</v>
      </c>
      <c r="M1352" s="76">
        <f>SUM(M1323:M1351)</f>
        <v>69357664</v>
      </c>
      <c r="N1352"/>
      <c r="O1352"/>
      <c r="P1352"/>
      <c r="Q1352"/>
      <c r="R1352"/>
      <c r="S1352"/>
      <c r="T1352"/>
      <c r="U1352"/>
      <c r="V1352"/>
    </row>
    <row r="1353" spans="6:22" ht="12.75">
      <c r="F1353"/>
      <c r="G1353"/>
      <c r="H1353"/>
      <c r="I1353" s="10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</row>
    <row r="1354" spans="6:22" ht="12.75">
      <c r="F1354"/>
      <c r="G1354"/>
      <c r="H1354"/>
      <c r="I1354" s="10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</row>
    <row r="1355" spans="6:22" ht="12.75">
      <c r="F1355"/>
      <c r="G1355"/>
      <c r="H1355"/>
      <c r="I1355" s="10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</row>
    <row r="1356" spans="6:22" ht="12.75">
      <c r="F1356"/>
      <c r="G1356"/>
      <c r="H1356"/>
      <c r="I1356" s="10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</row>
    <row r="1357" spans="6:22" ht="12.75">
      <c r="F1357"/>
      <c r="G1357"/>
      <c r="H1357"/>
      <c r="I1357" s="10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</row>
    <row r="1358" spans="6:22" ht="12.75">
      <c r="F1358"/>
      <c r="G1358"/>
      <c r="H1358"/>
      <c r="I1358" s="10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</row>
    <row r="1359" spans="6:22" ht="12.75">
      <c r="F1359"/>
      <c r="G1359"/>
      <c r="H1359"/>
      <c r="I1359" s="10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</row>
    <row r="1360" spans="6:22" ht="12.75">
      <c r="F1360"/>
      <c r="G1360"/>
      <c r="H1360"/>
      <c r="I1360" s="1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</row>
    <row r="1361" spans="6:22" ht="12.75">
      <c r="F1361"/>
      <c r="G1361"/>
      <c r="H1361"/>
      <c r="I1361" s="10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</row>
    <row r="1362" spans="6:22" ht="12.75">
      <c r="F1362"/>
      <c r="G1362"/>
      <c r="H1362"/>
      <c r="I1362" s="10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</row>
    <row r="1363" spans="6:22" ht="12.75">
      <c r="F1363"/>
      <c r="G1363"/>
      <c r="H1363"/>
      <c r="I1363" s="10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</row>
    <row r="1364" spans="6:22" ht="12.75">
      <c r="F1364"/>
      <c r="G1364"/>
      <c r="H1364"/>
      <c r="I1364" s="10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</row>
    <row r="1365" spans="6:22" ht="12.75">
      <c r="F1365"/>
      <c r="G1365"/>
      <c r="H1365"/>
      <c r="I1365" s="10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</row>
    <row r="1366" spans="6:22" ht="12.75">
      <c r="F1366"/>
      <c r="G1366"/>
      <c r="H1366"/>
      <c r="I1366" s="10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</row>
    <row r="1367" spans="6:22" ht="12.75">
      <c r="F1367"/>
      <c r="G1367"/>
      <c r="H1367"/>
      <c r="I1367" s="10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</row>
    <row r="1368" spans="6:22" ht="12.75">
      <c r="F1368"/>
      <c r="G1368"/>
      <c r="H1368"/>
      <c r="I1368" s="10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</row>
    <row r="1369" spans="6:22" ht="12.75">
      <c r="F1369"/>
      <c r="G1369"/>
      <c r="H1369"/>
      <c r="I1369" s="10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</row>
    <row r="1370" spans="6:22" ht="12.75">
      <c r="F1370"/>
      <c r="G1370"/>
      <c r="H1370"/>
      <c r="I1370" s="1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</row>
    <row r="1371" spans="6:22" ht="12.75">
      <c r="F1371"/>
      <c r="G1371"/>
      <c r="H1371"/>
      <c r="I1371" s="10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</row>
    <row r="1372" spans="6:22" ht="12.75">
      <c r="F1372"/>
      <c r="G1372"/>
      <c r="H1372"/>
      <c r="I1372" s="10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</row>
    <row r="1373" spans="6:22" ht="12.75">
      <c r="F1373"/>
      <c r="G1373"/>
      <c r="H1373"/>
      <c r="I1373" s="10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</row>
    <row r="1374" spans="6:22" ht="12.75">
      <c r="F1374"/>
      <c r="G1374"/>
      <c r="H1374"/>
      <c r="I1374" s="10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</row>
    <row r="1375" spans="6:22" ht="12.75">
      <c r="F1375"/>
      <c r="G1375"/>
      <c r="H1375"/>
      <c r="I1375" s="10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</row>
    <row r="1376" spans="6:22" ht="12.75">
      <c r="F1376"/>
      <c r="G1376"/>
      <c r="H1376"/>
      <c r="I1376" s="10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</row>
    <row r="1377" spans="6:22" ht="12.75">
      <c r="F1377"/>
      <c r="G1377"/>
      <c r="H1377"/>
      <c r="I1377" s="10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</row>
    <row r="1378" spans="6:22" ht="12.75">
      <c r="F1378"/>
      <c r="G1378"/>
      <c r="H1378"/>
      <c r="I1378" s="10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</row>
    <row r="1379" spans="6:22" ht="12.75">
      <c r="F1379"/>
      <c r="G1379"/>
      <c r="H1379"/>
      <c r="I1379" s="10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</row>
    <row r="1380" spans="6:22" ht="12.75">
      <c r="F1380"/>
      <c r="G1380"/>
      <c r="H1380"/>
      <c r="I1380" s="1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</row>
    <row r="1381" spans="6:22" ht="12.75">
      <c r="F1381"/>
      <c r="G1381"/>
      <c r="H1381"/>
      <c r="I1381" s="10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</row>
    <row r="1382" spans="6:22" ht="12.75">
      <c r="F1382"/>
      <c r="G1382"/>
      <c r="H1382"/>
      <c r="I1382" s="10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</row>
    <row r="1383" spans="6:22" ht="12.75">
      <c r="F1383"/>
      <c r="G1383"/>
      <c r="H1383"/>
      <c r="I1383" s="10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</row>
    <row r="1384" spans="6:22" ht="12.75">
      <c r="F1384"/>
      <c r="G1384"/>
      <c r="H1384"/>
      <c r="I1384" s="10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</row>
    <row r="1385" spans="6:22" ht="12.75">
      <c r="F1385"/>
      <c r="G1385"/>
      <c r="H1385"/>
      <c r="I1385" s="10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</row>
    <row r="1386" spans="6:22" ht="12.75">
      <c r="F1386"/>
      <c r="G1386"/>
      <c r="H1386"/>
      <c r="I1386" s="10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</row>
    <row r="1387" spans="6:22" ht="12.75">
      <c r="F1387"/>
      <c r="G1387"/>
      <c r="H1387"/>
      <c r="I1387" s="10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</row>
    <row r="1388" spans="6:22" ht="12.75">
      <c r="F1388"/>
      <c r="G1388"/>
      <c r="H1388"/>
      <c r="I1388" s="10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</row>
    <row r="1389" spans="6:22" ht="12.75">
      <c r="F1389"/>
      <c r="G1389"/>
      <c r="H1389"/>
      <c r="I1389" s="10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</row>
    <row r="1390" spans="6:22" ht="12.75">
      <c r="F1390"/>
      <c r="G1390"/>
      <c r="H1390"/>
      <c r="I1390" s="1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</row>
    <row r="1391" spans="6:22" ht="12.75">
      <c r="F1391"/>
      <c r="G1391"/>
      <c r="H1391"/>
      <c r="I1391" s="10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</row>
    <row r="1392" spans="6:22" ht="12.75">
      <c r="F1392"/>
      <c r="G1392"/>
      <c r="H1392"/>
      <c r="I1392" s="10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</row>
    <row r="1393" spans="6:22" ht="12.75">
      <c r="F1393"/>
      <c r="G1393"/>
      <c r="H1393"/>
      <c r="I1393" s="10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</row>
    <row r="1394" spans="6:22" ht="12.75">
      <c r="F1394"/>
      <c r="G1394"/>
      <c r="H1394"/>
      <c r="I1394" s="10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</row>
    <row r="1395" spans="6:22" ht="12.75">
      <c r="F1395"/>
      <c r="G1395"/>
      <c r="H1395"/>
      <c r="I1395" s="10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</row>
    <row r="1396" spans="6:22" ht="12.75">
      <c r="F1396"/>
      <c r="G1396"/>
      <c r="H1396"/>
      <c r="I1396" s="10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</row>
    <row r="1397" spans="6:22" ht="12.75">
      <c r="F1397"/>
      <c r="G1397"/>
      <c r="H1397"/>
      <c r="I1397" s="10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</row>
    <row r="1398" spans="6:22" ht="12.75">
      <c r="F1398"/>
      <c r="G1398"/>
      <c r="H1398"/>
      <c r="I1398" s="10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</row>
    <row r="1399" spans="6:22" ht="12.75">
      <c r="F1399"/>
      <c r="G1399"/>
      <c r="H1399"/>
      <c r="I1399" s="10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</row>
    <row r="1400" spans="6:22" ht="12.75">
      <c r="F1400"/>
      <c r="G1400"/>
      <c r="H1400"/>
      <c r="I1400" s="1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</row>
    <row r="1401" spans="6:22" ht="12.75">
      <c r="F1401"/>
      <c r="G1401"/>
      <c r="H1401"/>
      <c r="I1401" s="10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</row>
    <row r="1402" spans="6:22" ht="12.75">
      <c r="F1402"/>
      <c r="G1402"/>
      <c r="H1402"/>
      <c r="I1402" s="10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</row>
    <row r="1403" spans="6:22" ht="12.75">
      <c r="F1403"/>
      <c r="G1403"/>
      <c r="H1403"/>
      <c r="I1403" s="10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</row>
    <row r="1404" spans="6:22" ht="12.75">
      <c r="F1404"/>
      <c r="G1404"/>
      <c r="H1404"/>
      <c r="I1404" s="10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</row>
    <row r="1405" spans="6:22" ht="12.75">
      <c r="F1405"/>
      <c r="G1405"/>
      <c r="H1405"/>
      <c r="I1405" s="10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</row>
    <row r="1406" spans="6:22" ht="12.75">
      <c r="F1406"/>
      <c r="G1406"/>
      <c r="H1406"/>
      <c r="I1406" s="10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</row>
    <row r="1407" spans="6:22" ht="12.75">
      <c r="F1407"/>
      <c r="G1407"/>
      <c r="H1407"/>
      <c r="I1407" s="10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</row>
    <row r="1408" spans="6:22" ht="12.75">
      <c r="F1408"/>
      <c r="G1408"/>
      <c r="H1408"/>
      <c r="I1408" s="10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</row>
    <row r="1409" spans="6:22" ht="12.75">
      <c r="F1409"/>
      <c r="G1409"/>
      <c r="H1409"/>
      <c r="I1409" s="10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</row>
    <row r="1410" spans="6:22" ht="12.75">
      <c r="F1410"/>
      <c r="G1410"/>
      <c r="H1410"/>
      <c r="I1410" s="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</row>
    <row r="1411" spans="6:22" ht="12.75">
      <c r="F1411"/>
      <c r="G1411"/>
      <c r="H1411"/>
      <c r="I1411" s="10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</row>
    <row r="1412" spans="6:22" ht="12.75">
      <c r="F1412"/>
      <c r="G1412"/>
      <c r="H1412"/>
      <c r="I1412" s="10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</row>
    <row r="1413" spans="6:22" ht="12.75">
      <c r="F1413"/>
      <c r="G1413"/>
      <c r="H1413"/>
      <c r="I1413" s="10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</row>
    <row r="1414" spans="6:22" ht="12.75">
      <c r="F1414"/>
      <c r="G1414"/>
      <c r="H1414"/>
      <c r="I1414" s="10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</row>
    <row r="1415" spans="6:22" ht="12.75">
      <c r="F1415"/>
      <c r="G1415"/>
      <c r="H1415"/>
      <c r="I1415" s="10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</row>
    <row r="1416" spans="6:22" ht="12.75">
      <c r="F1416"/>
      <c r="G1416"/>
      <c r="H1416"/>
      <c r="I1416" s="10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</row>
    <row r="1417" spans="6:22" ht="12.75">
      <c r="F1417"/>
      <c r="G1417"/>
      <c r="H1417"/>
      <c r="I1417" s="10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</row>
    <row r="1418" spans="6:22" ht="12.75">
      <c r="F1418"/>
      <c r="G1418"/>
      <c r="H1418"/>
      <c r="I1418" s="10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</row>
    <row r="1419" spans="6:22" ht="12.75">
      <c r="F1419"/>
      <c r="G1419"/>
      <c r="H1419"/>
      <c r="I1419" s="10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</row>
    <row r="1420" spans="6:22" ht="12.75">
      <c r="F1420"/>
      <c r="G1420"/>
      <c r="H1420"/>
      <c r="I1420" s="1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</row>
    <row r="1421" spans="6:22" ht="12.75">
      <c r="F1421"/>
      <c r="G1421"/>
      <c r="H1421"/>
      <c r="I1421" s="10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</row>
    <row r="1422" spans="6:22" ht="12.75">
      <c r="F1422"/>
      <c r="G1422"/>
      <c r="H1422"/>
      <c r="I1422" s="10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</row>
    <row r="1423" spans="6:22" ht="12.75">
      <c r="F1423"/>
      <c r="G1423"/>
      <c r="H1423"/>
      <c r="I1423" s="10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</row>
    <row r="1424" spans="6:22" ht="12.75">
      <c r="F1424"/>
      <c r="G1424"/>
      <c r="H1424"/>
      <c r="I1424" s="10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</row>
    <row r="1425" spans="6:22" ht="12.75">
      <c r="F1425"/>
      <c r="G1425"/>
      <c r="H1425"/>
      <c r="I1425" s="10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</row>
    <row r="1426" spans="6:22" ht="12.75">
      <c r="F1426"/>
      <c r="G1426"/>
      <c r="H1426"/>
      <c r="I1426" s="10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</row>
    <row r="1427" spans="6:22" ht="12.75">
      <c r="F1427"/>
      <c r="G1427"/>
      <c r="H1427"/>
      <c r="I1427" s="10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</row>
    <row r="1428" spans="6:22" ht="12.75">
      <c r="F1428"/>
      <c r="G1428"/>
      <c r="H1428"/>
      <c r="I1428" s="10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</row>
    <row r="1429" spans="6:22" ht="12.75">
      <c r="F1429"/>
      <c r="G1429"/>
      <c r="H1429"/>
      <c r="I1429" s="10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</row>
    <row r="1430" spans="6:22" ht="12.75">
      <c r="F1430"/>
      <c r="G1430"/>
      <c r="H1430"/>
      <c r="I1430" s="1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</row>
    <row r="1431" spans="6:22" ht="12.75">
      <c r="F1431"/>
      <c r="G1431"/>
      <c r="H1431"/>
      <c r="I1431" s="10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</row>
    <row r="1432" spans="6:22" ht="12.75">
      <c r="F1432"/>
      <c r="G1432"/>
      <c r="H1432"/>
      <c r="I1432" s="10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</row>
    <row r="1433" spans="6:22" ht="12.75">
      <c r="F1433"/>
      <c r="G1433"/>
      <c r="H1433"/>
      <c r="I1433" s="10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</row>
    <row r="1434" spans="6:22" ht="12.75">
      <c r="F1434"/>
      <c r="G1434"/>
      <c r="H1434"/>
      <c r="I1434" s="10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</row>
    <row r="1435" spans="6:22" ht="12.75">
      <c r="F1435"/>
      <c r="G1435"/>
      <c r="H1435"/>
      <c r="I1435" s="10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</row>
    <row r="1436" spans="6:22" ht="12.75">
      <c r="F1436"/>
      <c r="G1436"/>
      <c r="H1436"/>
      <c r="I1436" s="10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</row>
    <row r="1437" spans="6:22" ht="12.75">
      <c r="F1437"/>
      <c r="G1437"/>
      <c r="H1437"/>
      <c r="I1437" s="10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</row>
    <row r="1438" spans="6:22" ht="12.75">
      <c r="F1438"/>
      <c r="G1438"/>
      <c r="H1438"/>
      <c r="I1438" s="10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</row>
    <row r="1439" spans="6:22" ht="12.75">
      <c r="F1439"/>
      <c r="G1439"/>
      <c r="H1439"/>
      <c r="I1439" s="10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</row>
    <row r="1440" spans="6:22" ht="12.75">
      <c r="F1440"/>
      <c r="G1440"/>
      <c r="H1440"/>
      <c r="I1440" s="1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</row>
    <row r="1441" spans="6:22" ht="12.75">
      <c r="F1441"/>
      <c r="G1441"/>
      <c r="H1441"/>
      <c r="I1441" s="10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</row>
    <row r="1442" spans="6:22" ht="12.75">
      <c r="F1442"/>
      <c r="G1442"/>
      <c r="H1442"/>
      <c r="I1442" s="10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</row>
    <row r="1443" spans="6:22" ht="12.75">
      <c r="F1443"/>
      <c r="G1443"/>
      <c r="H1443"/>
      <c r="I1443" s="10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</row>
    <row r="1444" spans="6:22" ht="12.75">
      <c r="F1444"/>
      <c r="G1444"/>
      <c r="H1444"/>
      <c r="I1444" s="10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</row>
    <row r="1445" spans="6:22" ht="12.75">
      <c r="F1445"/>
      <c r="G1445"/>
      <c r="H1445"/>
      <c r="I1445" s="10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</row>
    <row r="1446" spans="6:22" ht="12.75">
      <c r="F1446"/>
      <c r="G1446"/>
      <c r="H1446"/>
      <c r="I1446" s="10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</row>
    <row r="1447" spans="6:22" ht="12.75">
      <c r="F1447"/>
      <c r="G1447"/>
      <c r="H1447"/>
      <c r="I1447" s="10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</row>
    <row r="1448" spans="6:22" ht="12.75">
      <c r="F1448"/>
      <c r="G1448"/>
      <c r="H1448"/>
      <c r="I1448" s="10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</row>
    <row r="1449" spans="6:22" ht="12.75">
      <c r="F1449"/>
      <c r="G1449"/>
      <c r="H1449"/>
      <c r="I1449" s="10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</row>
    <row r="1450" spans="6:22" ht="12.75">
      <c r="F1450"/>
      <c r="G1450"/>
      <c r="H1450"/>
      <c r="I1450" s="1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</row>
    <row r="1451" spans="6:22" ht="12.75">
      <c r="F1451"/>
      <c r="G1451"/>
      <c r="H1451"/>
      <c r="I1451" s="10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</row>
    <row r="1452" spans="6:22" ht="12.75">
      <c r="F1452"/>
      <c r="G1452"/>
      <c r="H1452"/>
      <c r="I1452" s="10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</row>
    <row r="1453" spans="6:22" ht="12.75">
      <c r="F1453"/>
      <c r="G1453"/>
      <c r="H1453"/>
      <c r="I1453" s="10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</row>
    <row r="1454" spans="6:22" ht="12.75">
      <c r="F1454"/>
      <c r="G1454"/>
      <c r="H1454"/>
      <c r="I1454" s="10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</row>
    <row r="1455" spans="6:22" ht="12.75">
      <c r="F1455"/>
      <c r="G1455"/>
      <c r="H1455"/>
      <c r="I1455" s="10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</row>
    <row r="1456" spans="6:22" ht="12.75">
      <c r="F1456"/>
      <c r="G1456"/>
      <c r="H1456"/>
      <c r="I1456" s="10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</row>
    <row r="1457" spans="6:22" ht="12.75">
      <c r="F1457"/>
      <c r="G1457"/>
      <c r="H1457"/>
      <c r="I1457" s="10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</row>
    <row r="1458" spans="6:22" ht="12.75">
      <c r="F1458"/>
      <c r="G1458"/>
      <c r="H1458"/>
      <c r="I1458" s="10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</row>
    <row r="1459" spans="6:22" ht="12.75">
      <c r="F1459"/>
      <c r="G1459"/>
      <c r="H1459"/>
      <c r="I1459" s="10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</row>
    <row r="1460" spans="6:22" ht="12.75">
      <c r="F1460"/>
      <c r="G1460"/>
      <c r="H1460"/>
      <c r="I1460" s="1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</row>
    <row r="1461" spans="6:22" ht="12.75">
      <c r="F1461"/>
      <c r="G1461"/>
      <c r="H1461"/>
      <c r="I1461" s="10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</row>
    <row r="1462" spans="6:22" ht="12.75">
      <c r="F1462"/>
      <c r="G1462"/>
      <c r="H1462"/>
      <c r="I1462" s="10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</row>
    <row r="1463" spans="6:22" ht="12.75">
      <c r="F1463"/>
      <c r="G1463"/>
      <c r="H1463"/>
      <c r="I1463" s="10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</row>
    <row r="1464" spans="6:22" ht="12.75">
      <c r="F1464"/>
      <c r="G1464"/>
      <c r="H1464"/>
      <c r="I1464" s="10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</row>
    <row r="1465" spans="6:22" ht="12.75">
      <c r="F1465"/>
      <c r="G1465"/>
      <c r="H1465"/>
      <c r="I1465" s="10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</row>
    <row r="1466" spans="6:22" ht="12.75">
      <c r="F1466"/>
      <c r="G1466"/>
      <c r="H1466"/>
      <c r="I1466" s="10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</row>
    <row r="1467" spans="6:22" ht="12.75">
      <c r="F1467"/>
      <c r="G1467"/>
      <c r="H1467"/>
      <c r="I1467" s="10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</row>
    <row r="1468" spans="6:22" ht="12.75">
      <c r="F1468"/>
      <c r="G1468"/>
      <c r="H1468"/>
      <c r="I1468" s="10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</row>
    <row r="1469" spans="6:22" ht="12.75">
      <c r="F1469"/>
      <c r="G1469"/>
      <c r="H1469"/>
      <c r="I1469" s="10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</row>
    <row r="1470" spans="6:22" ht="12.75">
      <c r="F1470"/>
      <c r="G1470"/>
      <c r="H1470"/>
      <c r="I1470" s="1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</row>
    <row r="1471" spans="6:22" ht="12.75">
      <c r="F1471"/>
      <c r="G1471"/>
      <c r="H1471"/>
      <c r="I1471" s="10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</row>
    <row r="1472" spans="6:22" ht="12.75">
      <c r="F1472"/>
      <c r="G1472"/>
      <c r="H1472"/>
      <c r="I1472" s="10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</row>
    <row r="1473" spans="6:22" ht="12.75">
      <c r="F1473"/>
      <c r="G1473"/>
      <c r="H1473"/>
      <c r="I1473" s="10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</row>
    <row r="1474" spans="6:22" ht="12.75">
      <c r="F1474"/>
      <c r="G1474"/>
      <c r="H1474"/>
      <c r="I1474" s="10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</row>
    <row r="1475" spans="6:22" ht="12.75">
      <c r="F1475"/>
      <c r="G1475"/>
      <c r="H1475"/>
      <c r="I1475" s="10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</row>
    <row r="1476" spans="6:22" ht="12.75">
      <c r="F1476"/>
      <c r="G1476"/>
      <c r="H1476"/>
      <c r="I1476" s="10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</row>
    <row r="1477" spans="6:22" ht="12.75">
      <c r="F1477"/>
      <c r="G1477"/>
      <c r="H1477"/>
      <c r="I1477" s="10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</row>
    <row r="1478" spans="6:22" ht="12.75">
      <c r="F1478"/>
      <c r="G1478"/>
      <c r="H1478"/>
      <c r="I1478" s="10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</row>
    <row r="1479" spans="6:22" ht="12.75">
      <c r="F1479"/>
      <c r="G1479"/>
      <c r="H1479"/>
      <c r="I1479" s="10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</row>
    <row r="1480" spans="6:22" ht="12.75">
      <c r="F1480"/>
      <c r="G1480"/>
      <c r="H1480"/>
      <c r="I1480" s="1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</row>
    <row r="1481" spans="6:22" ht="12.75">
      <c r="F1481"/>
      <c r="G1481"/>
      <c r="H1481"/>
      <c r="I1481" s="10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</row>
    <row r="1482" spans="6:22" ht="12.75">
      <c r="F1482"/>
      <c r="G1482"/>
      <c r="H1482"/>
      <c r="I1482" s="10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</row>
    <row r="1483" spans="6:22" ht="12.75">
      <c r="F1483"/>
      <c r="G1483"/>
      <c r="H1483"/>
      <c r="I1483" s="10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</row>
    <row r="1484" spans="6:22" ht="12.75">
      <c r="F1484"/>
      <c r="G1484"/>
      <c r="H1484"/>
      <c r="I1484" s="10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</row>
    <row r="1485" spans="6:22" ht="12.75">
      <c r="F1485"/>
      <c r="G1485"/>
      <c r="H1485"/>
      <c r="I1485" s="10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</row>
    <row r="1486" spans="6:22" ht="12.75">
      <c r="F1486"/>
      <c r="G1486"/>
      <c r="H1486"/>
      <c r="I1486" s="10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</row>
    <row r="1487" spans="6:22" ht="12.75">
      <c r="F1487"/>
      <c r="G1487"/>
      <c r="H1487"/>
      <c r="I1487" s="10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</row>
    <row r="1488" spans="6:22" ht="12.75">
      <c r="F1488"/>
      <c r="G1488"/>
      <c r="H1488"/>
      <c r="I1488" s="10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</row>
    <row r="1489" spans="6:22" ht="12.75">
      <c r="F1489"/>
      <c r="G1489"/>
      <c r="H1489"/>
      <c r="I1489" s="10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</row>
    <row r="1490" spans="6:22" ht="12.75">
      <c r="F1490"/>
      <c r="G1490"/>
      <c r="H1490"/>
      <c r="I1490" s="1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</row>
    <row r="1491" spans="6:22" ht="12.75">
      <c r="F1491"/>
      <c r="G1491"/>
      <c r="H1491"/>
      <c r="I1491" s="10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</row>
    <row r="1492" spans="6:22" ht="12.75">
      <c r="F1492"/>
      <c r="G1492"/>
      <c r="H1492"/>
      <c r="I1492" s="10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</row>
    <row r="1493" spans="6:22" ht="12.75">
      <c r="F1493"/>
      <c r="G1493"/>
      <c r="H1493"/>
      <c r="I1493" s="10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</row>
    <row r="1494" spans="6:22" ht="12.75">
      <c r="F1494"/>
      <c r="G1494"/>
      <c r="H1494"/>
      <c r="I1494" s="10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</row>
    <row r="1495" spans="6:22" ht="12.75">
      <c r="F1495"/>
      <c r="G1495"/>
      <c r="H1495"/>
      <c r="I1495" s="10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</row>
    <row r="1496" spans="6:22" ht="12.75">
      <c r="F1496"/>
      <c r="G1496"/>
      <c r="H1496"/>
      <c r="I1496" s="10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</row>
    <row r="1497" spans="6:22" ht="12.75">
      <c r="F1497"/>
      <c r="G1497"/>
      <c r="H1497"/>
      <c r="I1497" s="10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</row>
    <row r="1498" spans="6:22" ht="12.75">
      <c r="F1498"/>
      <c r="G1498"/>
      <c r="H1498"/>
      <c r="I1498" s="10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</row>
    <row r="1499" spans="6:22" ht="12.75">
      <c r="F1499"/>
      <c r="G1499"/>
      <c r="H1499"/>
      <c r="I1499" s="10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</row>
    <row r="1500" spans="6:22" ht="12.75">
      <c r="F1500"/>
      <c r="G1500"/>
      <c r="H1500"/>
      <c r="I1500" s="1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</row>
    <row r="1501" spans="6:22" ht="12.75">
      <c r="F1501"/>
      <c r="G1501"/>
      <c r="H1501"/>
      <c r="I1501" s="10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</row>
    <row r="1502" spans="6:22" ht="12.75">
      <c r="F1502"/>
      <c r="G1502"/>
      <c r="H1502"/>
      <c r="I1502" s="10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</row>
    <row r="1503" spans="6:22" ht="12.75">
      <c r="F1503"/>
      <c r="G1503"/>
      <c r="H1503"/>
      <c r="I1503" s="10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</row>
    <row r="1504" spans="6:22" ht="12.75">
      <c r="F1504"/>
      <c r="G1504"/>
      <c r="H1504"/>
      <c r="I1504" s="10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</row>
    <row r="1505" spans="6:22" ht="12.75">
      <c r="F1505"/>
      <c r="G1505"/>
      <c r="H1505"/>
      <c r="I1505" s="10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</row>
    <row r="1506" spans="6:22" ht="12.75">
      <c r="F1506"/>
      <c r="G1506"/>
      <c r="H1506"/>
      <c r="I1506" s="10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</row>
    <row r="1507" spans="6:22" ht="12.75">
      <c r="F1507"/>
      <c r="G1507"/>
      <c r="H1507"/>
      <c r="I1507" s="10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</row>
    <row r="1508" spans="6:22" ht="12.75">
      <c r="F1508"/>
      <c r="G1508"/>
      <c r="H1508"/>
      <c r="I1508" s="10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</row>
    <row r="1509" spans="6:22" ht="12.75">
      <c r="F1509"/>
      <c r="G1509"/>
      <c r="H1509"/>
      <c r="I1509" s="10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</row>
    <row r="1510" spans="6:22" ht="12.75">
      <c r="F1510"/>
      <c r="G1510"/>
      <c r="H1510"/>
      <c r="I1510" s="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</row>
    <row r="1511" spans="6:22" ht="12.75">
      <c r="F1511"/>
      <c r="G1511"/>
      <c r="H1511"/>
      <c r="I1511" s="10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</row>
    <row r="1512" spans="6:22" ht="12.75">
      <c r="F1512"/>
      <c r="G1512"/>
      <c r="H1512"/>
      <c r="I1512" s="10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</row>
    <row r="1513" spans="6:22" ht="12.75">
      <c r="F1513"/>
      <c r="G1513"/>
      <c r="H1513"/>
      <c r="I1513" s="10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</row>
    <row r="1514" spans="6:22" ht="12.75">
      <c r="F1514"/>
      <c r="G1514"/>
      <c r="H1514"/>
      <c r="I1514" s="10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</row>
    <row r="1515" spans="6:22" ht="12.75">
      <c r="F1515"/>
      <c r="G1515"/>
      <c r="H1515"/>
      <c r="I1515" s="10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</row>
    <row r="1516" spans="6:22" ht="12.75">
      <c r="F1516"/>
      <c r="G1516"/>
      <c r="H1516"/>
      <c r="I1516" s="10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</row>
    <row r="1517" spans="6:22" ht="12.75">
      <c r="F1517"/>
      <c r="G1517"/>
      <c r="H1517"/>
      <c r="I1517" s="10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</row>
    <row r="1518" spans="6:22" ht="12.75">
      <c r="F1518"/>
      <c r="G1518"/>
      <c r="H1518"/>
      <c r="I1518" s="10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</row>
    <row r="1519" spans="6:22" ht="12.75">
      <c r="F1519"/>
      <c r="G1519"/>
      <c r="H1519"/>
      <c r="I1519" s="10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</row>
    <row r="1520" spans="6:22" ht="12.75">
      <c r="F1520"/>
      <c r="G1520"/>
      <c r="H1520"/>
      <c r="I1520" s="1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</row>
    <row r="1521" spans="6:22" ht="12.75">
      <c r="F1521"/>
      <c r="G1521"/>
      <c r="H1521"/>
      <c r="I1521" s="10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</row>
    <row r="1522" spans="6:22" ht="12.75">
      <c r="F1522"/>
      <c r="G1522"/>
      <c r="H1522"/>
      <c r="I1522" s="10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</row>
    <row r="1523" spans="6:22" ht="12.75">
      <c r="F1523"/>
      <c r="G1523"/>
      <c r="H1523"/>
      <c r="I1523" s="10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</row>
    <row r="1524" spans="6:22" ht="12.75">
      <c r="F1524"/>
      <c r="G1524"/>
      <c r="H1524"/>
      <c r="I1524" s="10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</row>
    <row r="1525" spans="6:22" ht="12.75">
      <c r="F1525"/>
      <c r="G1525"/>
      <c r="H1525"/>
      <c r="I1525" s="10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</row>
    <row r="1526" spans="6:22" ht="12.75">
      <c r="F1526"/>
      <c r="G1526"/>
      <c r="H1526"/>
      <c r="I1526" s="10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</row>
    <row r="1527" spans="6:22" ht="12.75">
      <c r="F1527"/>
      <c r="G1527"/>
      <c r="H1527"/>
      <c r="I1527" s="10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</row>
    <row r="1528" spans="6:22" ht="12.75">
      <c r="F1528"/>
      <c r="G1528"/>
      <c r="H1528"/>
      <c r="I1528" s="10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</row>
    <row r="1529" spans="6:22" ht="12.75">
      <c r="F1529"/>
      <c r="G1529"/>
      <c r="H1529"/>
      <c r="I1529" s="10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</row>
    <row r="1530" spans="6:22" ht="12.75">
      <c r="F1530"/>
      <c r="G1530"/>
      <c r="H1530"/>
      <c r="I1530" s="1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</row>
    <row r="1531" spans="6:22" ht="12.75">
      <c r="F1531"/>
      <c r="G1531"/>
      <c r="H1531"/>
      <c r="I1531" s="10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</row>
    <row r="1532" spans="6:22" ht="12.75">
      <c r="F1532"/>
      <c r="G1532"/>
      <c r="H1532"/>
      <c r="I1532" s="10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</row>
    <row r="1533" spans="6:22" ht="12.75">
      <c r="F1533"/>
      <c r="G1533"/>
      <c r="H1533"/>
      <c r="I1533" s="10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</row>
    <row r="1534" spans="6:22" ht="12.75">
      <c r="F1534"/>
      <c r="G1534"/>
      <c r="H1534"/>
      <c r="I1534" s="10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</row>
    <row r="1535" spans="6:22" ht="12.75">
      <c r="F1535"/>
      <c r="G1535"/>
      <c r="H1535"/>
      <c r="I1535" s="10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</row>
    <row r="1536" spans="6:22" ht="12.75">
      <c r="F1536"/>
      <c r="G1536"/>
      <c r="H1536"/>
      <c r="I1536" s="10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</row>
    <row r="1537" spans="6:22" ht="12.75">
      <c r="F1537"/>
      <c r="G1537"/>
      <c r="H1537"/>
      <c r="I1537" s="10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</row>
    <row r="1538" spans="6:22" ht="12.75">
      <c r="F1538"/>
      <c r="G1538"/>
      <c r="H1538"/>
      <c r="I1538" s="10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</row>
    <row r="1539" spans="6:22" ht="12.75">
      <c r="F1539"/>
      <c r="G1539"/>
      <c r="H1539"/>
      <c r="I1539" s="10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</row>
    <row r="1540" spans="6:22" ht="12.75">
      <c r="F1540"/>
      <c r="G1540"/>
      <c r="H1540"/>
      <c r="I1540" s="1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</row>
    <row r="1541" spans="6:22" ht="12.75">
      <c r="F1541"/>
      <c r="G1541"/>
      <c r="H1541"/>
      <c r="I1541" s="10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</row>
    <row r="1542" spans="6:22" ht="12.75">
      <c r="F1542"/>
      <c r="G1542"/>
      <c r="H1542"/>
      <c r="I1542" s="10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</row>
    <row r="1543" spans="6:22" ht="12.75">
      <c r="F1543"/>
      <c r="G1543"/>
      <c r="H1543"/>
      <c r="I1543" s="10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</row>
    <row r="1544" spans="6:22" ht="12.75">
      <c r="F1544"/>
      <c r="G1544"/>
      <c r="H1544"/>
      <c r="I1544" s="10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</row>
    <row r="1545" spans="6:22" ht="12.75">
      <c r="F1545"/>
      <c r="G1545"/>
      <c r="H1545"/>
      <c r="I1545" s="10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</row>
    <row r="1546" spans="6:22" ht="12.75">
      <c r="F1546"/>
      <c r="G1546"/>
      <c r="H1546"/>
      <c r="I1546" s="10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</row>
    <row r="1547" spans="6:22" ht="12.75">
      <c r="F1547"/>
      <c r="G1547"/>
      <c r="H1547"/>
      <c r="I1547" s="10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</row>
    <row r="1548" spans="6:22" ht="12.75">
      <c r="F1548"/>
      <c r="G1548"/>
      <c r="H1548"/>
      <c r="I1548" s="10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</row>
    <row r="1549" spans="6:22" ht="12.75">
      <c r="F1549"/>
      <c r="G1549"/>
      <c r="H1549"/>
      <c r="I1549" s="10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</row>
    <row r="1550" spans="6:22" ht="12.75">
      <c r="F1550"/>
      <c r="G1550"/>
      <c r="H1550"/>
      <c r="I1550" s="1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</row>
    <row r="1551" spans="6:22" ht="12.75">
      <c r="F1551"/>
      <c r="G1551"/>
      <c r="H1551"/>
      <c r="I1551" s="10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</row>
    <row r="1552" spans="6:22" ht="12.75">
      <c r="F1552"/>
      <c r="G1552"/>
      <c r="H1552"/>
      <c r="I1552" s="10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</row>
    <row r="1553" spans="6:22" ht="12.75">
      <c r="F1553"/>
      <c r="G1553"/>
      <c r="H1553"/>
      <c r="I1553" s="10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</row>
    <row r="1554" spans="6:22" ht="12.75">
      <c r="F1554"/>
      <c r="G1554"/>
      <c r="H1554"/>
      <c r="I1554" s="10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</row>
    <row r="1555" spans="6:22" ht="12.75">
      <c r="F1555"/>
      <c r="G1555"/>
      <c r="H1555"/>
      <c r="I1555" s="10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</row>
    <row r="1556" spans="6:22" ht="12.75">
      <c r="F1556"/>
      <c r="G1556"/>
      <c r="H1556"/>
      <c r="I1556" s="10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</row>
    <row r="1557" spans="6:22" ht="12.75">
      <c r="F1557"/>
      <c r="G1557"/>
      <c r="H1557"/>
      <c r="I1557" s="10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</row>
    <row r="1558" spans="6:22" ht="12.75">
      <c r="F1558"/>
      <c r="G1558"/>
      <c r="H1558"/>
      <c r="I1558" s="10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</row>
    <row r="1559" spans="6:22" ht="12.75">
      <c r="F1559"/>
      <c r="G1559"/>
      <c r="H1559"/>
      <c r="I1559" s="10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</row>
    <row r="1560" spans="6:22" ht="12.75">
      <c r="F1560"/>
      <c r="G1560"/>
      <c r="H1560"/>
      <c r="I1560" s="1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</row>
    <row r="1561" spans="6:22" ht="12.75">
      <c r="F1561"/>
      <c r="G1561"/>
      <c r="H1561"/>
      <c r="I1561" s="10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</row>
    <row r="1562" spans="6:22" ht="12.75">
      <c r="F1562"/>
      <c r="G1562"/>
      <c r="H1562"/>
      <c r="I1562" s="10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</row>
    <row r="1563" spans="6:22" ht="12.75">
      <c r="F1563"/>
      <c r="G1563"/>
      <c r="H1563"/>
      <c r="I1563" s="10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</row>
    <row r="1564" spans="6:22" ht="12.75">
      <c r="F1564"/>
      <c r="G1564"/>
      <c r="H1564"/>
      <c r="I1564" s="10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</row>
    <row r="1565" spans="6:22" ht="12.75">
      <c r="F1565"/>
      <c r="G1565"/>
      <c r="H1565"/>
      <c r="I1565" s="10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</row>
    <row r="1566" spans="6:22" ht="12.75">
      <c r="F1566"/>
      <c r="G1566"/>
      <c r="H1566"/>
      <c r="I1566" s="10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</row>
    <row r="1567" spans="6:22" ht="12.75">
      <c r="F1567"/>
      <c r="G1567"/>
      <c r="H1567"/>
      <c r="I1567" s="10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</row>
    <row r="1568" spans="6:22" ht="12.75">
      <c r="F1568"/>
      <c r="G1568"/>
      <c r="H1568"/>
      <c r="I1568" s="10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</row>
    <row r="1569" spans="6:22" ht="12.75">
      <c r="F1569"/>
      <c r="G1569"/>
      <c r="H1569"/>
      <c r="I1569" s="10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</row>
    <row r="1570" spans="6:22" ht="12.75">
      <c r="F1570"/>
      <c r="G1570"/>
      <c r="H1570"/>
      <c r="I1570" s="1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</row>
    <row r="1571" spans="6:22" ht="12.75">
      <c r="F1571"/>
      <c r="G1571"/>
      <c r="H1571"/>
      <c r="I1571" s="10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</row>
    <row r="1572" spans="6:22" ht="12.75">
      <c r="F1572"/>
      <c r="G1572"/>
      <c r="H1572"/>
      <c r="I1572" s="10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</row>
    <row r="1573" spans="6:22" ht="12.75">
      <c r="F1573"/>
      <c r="G1573"/>
      <c r="H1573"/>
      <c r="I1573" s="10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</row>
    <row r="1574" spans="6:22" ht="12.75">
      <c r="F1574"/>
      <c r="G1574"/>
      <c r="H1574"/>
      <c r="I1574" s="10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</row>
    <row r="1575" spans="6:22" ht="12.75">
      <c r="F1575"/>
      <c r="G1575"/>
      <c r="H1575"/>
      <c r="I1575" s="10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</row>
    <row r="1576" spans="6:22" ht="12.75">
      <c r="F1576"/>
      <c r="G1576"/>
      <c r="H1576"/>
      <c r="I1576" s="10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</row>
    <row r="1577" spans="6:22" ht="12.75">
      <c r="F1577"/>
      <c r="G1577"/>
      <c r="H1577"/>
      <c r="I1577" s="10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</row>
    <row r="1578" spans="6:22" ht="12.75">
      <c r="F1578"/>
      <c r="G1578"/>
      <c r="H1578"/>
      <c r="I1578" s="10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</row>
    <row r="1579" spans="6:22" ht="12.75">
      <c r="F1579"/>
      <c r="G1579"/>
      <c r="H1579"/>
      <c r="I1579" s="10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</row>
    <row r="1580" spans="6:22" ht="12.75">
      <c r="F1580"/>
      <c r="G1580"/>
      <c r="H1580"/>
      <c r="I1580" s="1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</row>
    <row r="1581" spans="6:22" ht="12.75">
      <c r="F1581"/>
      <c r="G1581"/>
      <c r="H1581"/>
      <c r="I1581" s="10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</row>
    <row r="1582" spans="6:22" ht="12.75">
      <c r="F1582"/>
      <c r="G1582"/>
      <c r="H1582"/>
      <c r="I1582" s="10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</row>
    <row r="1583" spans="6:22" ht="12.75">
      <c r="F1583"/>
      <c r="G1583"/>
      <c r="H1583"/>
      <c r="I1583" s="10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</row>
    <row r="1584" spans="6:22" ht="12.75">
      <c r="F1584"/>
      <c r="G1584"/>
      <c r="H1584"/>
      <c r="I1584" s="10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</row>
    <row r="1585" spans="6:22" ht="12.75">
      <c r="F1585"/>
      <c r="G1585"/>
      <c r="H1585"/>
      <c r="I1585" s="10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</row>
    <row r="1586" spans="6:22" ht="12.75">
      <c r="F1586"/>
      <c r="G1586"/>
      <c r="H1586"/>
      <c r="I1586" s="10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</row>
    <row r="1587" spans="6:22" ht="12.75">
      <c r="F1587"/>
      <c r="G1587"/>
      <c r="H1587"/>
      <c r="I1587" s="10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</row>
    <row r="1588" spans="6:22" ht="12.75">
      <c r="F1588"/>
      <c r="G1588"/>
      <c r="H1588"/>
      <c r="I1588" s="10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</row>
    <row r="1589" spans="6:22" ht="12.75">
      <c r="F1589"/>
      <c r="G1589"/>
      <c r="H1589"/>
      <c r="I1589" s="10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</row>
    <row r="1590" spans="6:22" ht="12.75">
      <c r="F1590"/>
      <c r="G1590"/>
      <c r="H1590"/>
      <c r="I1590" s="1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spans="6:22" ht="12.75">
      <c r="F1591"/>
      <c r="G1591"/>
      <c r="H1591"/>
      <c r="I1591" s="10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</row>
    <row r="1592" spans="6:22" ht="12.75">
      <c r="F1592"/>
      <c r="G1592"/>
      <c r="H1592"/>
      <c r="I1592" s="10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spans="6:22" ht="12.75">
      <c r="F1593"/>
      <c r="G1593"/>
      <c r="H1593"/>
      <c r="I1593" s="10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594" spans="6:22" ht="12.75">
      <c r="F1594"/>
      <c r="G1594"/>
      <c r="H1594"/>
      <c r="I1594" s="10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</row>
    <row r="1595" spans="6:22" ht="12.75">
      <c r="F1595"/>
      <c r="G1595"/>
      <c r="H1595"/>
      <c r="I1595" s="10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</row>
    <row r="1596" spans="6:22" ht="12.75">
      <c r="F1596"/>
      <c r="G1596"/>
      <c r="H1596"/>
      <c r="I1596" s="10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</row>
    <row r="1597" spans="6:22" ht="12.75">
      <c r="F1597"/>
      <c r="G1597"/>
      <c r="H1597"/>
      <c r="I1597" s="10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</row>
    <row r="1598" spans="6:22" ht="12.75">
      <c r="F1598"/>
      <c r="G1598"/>
      <c r="H1598"/>
      <c r="I1598" s="10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</row>
    <row r="1599" spans="6:22" ht="12.75">
      <c r="F1599"/>
      <c r="G1599"/>
      <c r="H1599"/>
      <c r="I1599" s="10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</row>
    <row r="1600" spans="6:22" ht="12.75">
      <c r="F1600"/>
      <c r="G1600"/>
      <c r="H1600"/>
      <c r="I1600" s="1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</row>
    <row r="1601" spans="6:22" ht="12.75">
      <c r="F1601"/>
      <c r="G1601"/>
      <c r="H1601"/>
      <c r="I1601" s="10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</row>
    <row r="1602" spans="6:22" ht="12.75">
      <c r="F1602"/>
      <c r="G1602"/>
      <c r="H1602"/>
      <c r="I1602" s="10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</row>
    <row r="1603" spans="6:22" ht="12.75">
      <c r="F1603"/>
      <c r="G1603"/>
      <c r="H1603"/>
      <c r="I1603" s="10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</row>
    <row r="1604" spans="6:22" ht="12.75">
      <c r="F1604"/>
      <c r="G1604"/>
      <c r="H1604"/>
      <c r="I1604" s="10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</row>
    <row r="1605" spans="6:22" ht="12.75">
      <c r="F1605"/>
      <c r="G1605"/>
      <c r="H1605"/>
      <c r="I1605" s="10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</row>
    <row r="1606" spans="6:22" ht="12.75">
      <c r="F1606"/>
      <c r="G1606"/>
      <c r="H1606"/>
      <c r="I1606" s="10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</row>
    <row r="1607" spans="6:22" ht="12.75">
      <c r="F1607"/>
      <c r="G1607"/>
      <c r="H1607"/>
      <c r="I1607" s="10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</row>
  </sheetData>
  <sheetProtection/>
  <autoFilter ref="C14:C1322"/>
  <mergeCells count="22">
    <mergeCell ref="A1329:B1329"/>
    <mergeCell ref="C1329:E1329"/>
    <mergeCell ref="A1330:E1330"/>
    <mergeCell ref="A1323:E1323"/>
    <mergeCell ref="A1324:E1324"/>
    <mergeCell ref="A1325:E1325"/>
    <mergeCell ref="A1326:E1326"/>
    <mergeCell ref="A1327:E1327"/>
    <mergeCell ref="A1328:B1328"/>
    <mergeCell ref="C1328:E1328"/>
    <mergeCell ref="E7:H7"/>
    <mergeCell ref="E8:H8"/>
    <mergeCell ref="E9:H9"/>
    <mergeCell ref="A10:H10"/>
    <mergeCell ref="A11:H11"/>
    <mergeCell ref="A1322:E1322"/>
    <mergeCell ref="E1:H1"/>
    <mergeCell ref="E2:H2"/>
    <mergeCell ref="E3:H3"/>
    <mergeCell ref="E4:H4"/>
    <mergeCell ref="E5:H5"/>
    <mergeCell ref="E6:H6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85" t="s">
        <v>422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>
      <c r="A2" s="85" t="s">
        <v>423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>
      <c r="A3" s="85" t="s">
        <v>308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 customHeight="1">
      <c r="A4" s="86" t="s">
        <v>424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23.25" customHeight="1">
      <c r="A5" s="100" t="s">
        <v>77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27" customHeight="1">
      <c r="A6" s="102" t="s">
        <v>463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30" customHeight="1">
      <c r="A7" s="1" t="s">
        <v>551</v>
      </c>
      <c r="B7" s="1" t="s">
        <v>552</v>
      </c>
      <c r="C7" s="1" t="s">
        <v>553</v>
      </c>
      <c r="D7" s="1" t="s">
        <v>554</v>
      </c>
      <c r="E7" s="1" t="s">
        <v>555</v>
      </c>
      <c r="F7" s="14" t="s">
        <v>79</v>
      </c>
      <c r="G7" s="12" t="s">
        <v>82</v>
      </c>
      <c r="H7" s="12" t="s">
        <v>90</v>
      </c>
      <c r="I7" s="12" t="s">
        <v>464</v>
      </c>
      <c r="J7" s="12" t="s">
        <v>465</v>
      </c>
      <c r="K7" s="12" t="s">
        <v>466</v>
      </c>
      <c r="L7" s="61" t="s">
        <v>467</v>
      </c>
    </row>
    <row r="8" spans="1:12" ht="15.75" customHeight="1">
      <c r="A8" s="4" t="s">
        <v>556</v>
      </c>
      <c r="B8" s="4" t="s">
        <v>557</v>
      </c>
      <c r="C8" s="4" t="s">
        <v>558</v>
      </c>
      <c r="D8" s="4" t="s">
        <v>559</v>
      </c>
      <c r="E8" s="4" t="s">
        <v>560</v>
      </c>
      <c r="F8" s="14" t="s">
        <v>561</v>
      </c>
      <c r="G8" s="12" t="s">
        <v>561</v>
      </c>
      <c r="H8" s="12" t="s">
        <v>78</v>
      </c>
      <c r="I8" s="56" t="s">
        <v>561</v>
      </c>
      <c r="J8" s="4" t="s">
        <v>78</v>
      </c>
      <c r="K8" s="4" t="s">
        <v>102</v>
      </c>
      <c r="L8" s="4" t="s">
        <v>468</v>
      </c>
    </row>
    <row r="9" spans="1:12" ht="24" customHeight="1">
      <c r="A9" s="1" t="s">
        <v>562</v>
      </c>
      <c r="B9" s="7"/>
      <c r="C9" s="7"/>
      <c r="D9" s="7"/>
      <c r="E9" s="28" t="s">
        <v>563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562</v>
      </c>
      <c r="B10" s="3" t="s">
        <v>564</v>
      </c>
      <c r="C10" s="2"/>
      <c r="D10" s="2"/>
      <c r="E10" s="5" t="s">
        <v>565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562</v>
      </c>
      <c r="B11" s="3" t="s">
        <v>564</v>
      </c>
      <c r="C11" s="3" t="s">
        <v>566</v>
      </c>
      <c r="D11" s="2"/>
      <c r="E11" s="5" t="s">
        <v>567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562</v>
      </c>
      <c r="B12" s="3" t="s">
        <v>564</v>
      </c>
      <c r="C12" s="3" t="s">
        <v>566</v>
      </c>
      <c r="D12" s="3" t="s">
        <v>568</v>
      </c>
      <c r="E12" s="5" t="s">
        <v>569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562</v>
      </c>
      <c r="B13" s="3" t="s">
        <v>570</v>
      </c>
      <c r="C13" s="2"/>
      <c r="D13" s="2"/>
      <c r="E13" s="5" t="s">
        <v>571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562</v>
      </c>
      <c r="B14" s="3" t="s">
        <v>570</v>
      </c>
      <c r="C14" s="3" t="s">
        <v>572</v>
      </c>
      <c r="D14" s="2"/>
      <c r="E14" s="5" t="s">
        <v>573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562</v>
      </c>
      <c r="B15" s="3" t="s">
        <v>570</v>
      </c>
      <c r="C15" s="3" t="s">
        <v>572</v>
      </c>
      <c r="D15" s="3" t="s">
        <v>568</v>
      </c>
      <c r="E15" s="5" t="s">
        <v>569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562</v>
      </c>
      <c r="B16" s="3" t="s">
        <v>570</v>
      </c>
      <c r="C16" s="3" t="s">
        <v>574</v>
      </c>
      <c r="D16" s="2"/>
      <c r="E16" s="5" t="s">
        <v>575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562</v>
      </c>
      <c r="B17" s="3" t="s">
        <v>570</v>
      </c>
      <c r="C17" s="3" t="s">
        <v>574</v>
      </c>
      <c r="D17" s="3" t="s">
        <v>568</v>
      </c>
      <c r="E17" s="5" t="s">
        <v>569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562</v>
      </c>
      <c r="B18" s="3" t="s">
        <v>576</v>
      </c>
      <c r="C18" s="2"/>
      <c r="D18" s="2"/>
      <c r="E18" s="5" t="s">
        <v>577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562</v>
      </c>
      <c r="B19" s="3" t="s">
        <v>576</v>
      </c>
      <c r="C19" s="3" t="s">
        <v>578</v>
      </c>
      <c r="D19" s="2"/>
      <c r="E19" s="5" t="s">
        <v>579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562</v>
      </c>
      <c r="B20" s="3" t="s">
        <v>576</v>
      </c>
      <c r="C20" s="3" t="s">
        <v>578</v>
      </c>
      <c r="D20" s="3" t="s">
        <v>580</v>
      </c>
      <c r="E20" s="5" t="s">
        <v>581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562</v>
      </c>
      <c r="B21" s="3" t="s">
        <v>576</v>
      </c>
      <c r="C21" s="3" t="s">
        <v>582</v>
      </c>
      <c r="D21" s="2"/>
      <c r="E21" s="5" t="s">
        <v>583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562</v>
      </c>
      <c r="B22" s="3" t="s">
        <v>576</v>
      </c>
      <c r="C22" s="3" t="s">
        <v>582</v>
      </c>
      <c r="D22" s="3" t="s">
        <v>568</v>
      </c>
      <c r="E22" s="5" t="s">
        <v>569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562</v>
      </c>
      <c r="B23" s="3" t="s">
        <v>576</v>
      </c>
      <c r="C23" s="3" t="s">
        <v>103</v>
      </c>
      <c r="D23" s="3"/>
      <c r="E23" s="5" t="s">
        <v>225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562</v>
      </c>
      <c r="B24" s="3" t="s">
        <v>576</v>
      </c>
      <c r="C24" s="3" t="s">
        <v>103</v>
      </c>
      <c r="D24" s="3" t="s">
        <v>568</v>
      </c>
      <c r="E24" s="31" t="s">
        <v>569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562</v>
      </c>
      <c r="B25" s="3" t="s">
        <v>576</v>
      </c>
      <c r="C25" s="3" t="s">
        <v>584</v>
      </c>
      <c r="D25" s="2"/>
      <c r="E25" s="5" t="s">
        <v>585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562</v>
      </c>
      <c r="B26" s="3" t="s">
        <v>576</v>
      </c>
      <c r="C26" s="3" t="s">
        <v>584</v>
      </c>
      <c r="D26" s="3" t="s">
        <v>586</v>
      </c>
      <c r="E26" s="5" t="s">
        <v>587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562</v>
      </c>
      <c r="B27" s="3" t="s">
        <v>576</v>
      </c>
      <c r="C27" s="3" t="s">
        <v>588</v>
      </c>
      <c r="D27" s="2"/>
      <c r="E27" s="5" t="s">
        <v>589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562</v>
      </c>
      <c r="B28" s="3" t="s">
        <v>576</v>
      </c>
      <c r="C28" s="3" t="s">
        <v>588</v>
      </c>
      <c r="D28" s="3" t="s">
        <v>568</v>
      </c>
      <c r="E28" s="5" t="s">
        <v>569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562</v>
      </c>
      <c r="B29" s="3" t="s">
        <v>576</v>
      </c>
      <c r="C29" s="3" t="s">
        <v>590</v>
      </c>
      <c r="D29" s="2"/>
      <c r="E29" s="5" t="s">
        <v>226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562</v>
      </c>
      <c r="B30" s="3" t="s">
        <v>576</v>
      </c>
      <c r="C30" s="3" t="s">
        <v>590</v>
      </c>
      <c r="D30" s="3" t="s">
        <v>568</v>
      </c>
      <c r="E30" s="5" t="s">
        <v>569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562</v>
      </c>
      <c r="B31" s="3" t="s">
        <v>576</v>
      </c>
      <c r="C31" s="3" t="s">
        <v>591</v>
      </c>
      <c r="D31" s="2"/>
      <c r="E31" s="5" t="s">
        <v>227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562</v>
      </c>
      <c r="B32" s="3" t="s">
        <v>576</v>
      </c>
      <c r="C32" s="3" t="s">
        <v>591</v>
      </c>
      <c r="D32" s="3" t="s">
        <v>568</v>
      </c>
      <c r="E32" s="5" t="s">
        <v>569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562</v>
      </c>
      <c r="B33" s="3" t="s">
        <v>576</v>
      </c>
      <c r="C33" s="3" t="s">
        <v>104</v>
      </c>
      <c r="D33" s="3"/>
      <c r="E33" s="31" t="s">
        <v>106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562</v>
      </c>
      <c r="B34" s="3" t="s">
        <v>576</v>
      </c>
      <c r="C34" s="3" t="s">
        <v>104</v>
      </c>
      <c r="D34" s="3" t="s">
        <v>568</v>
      </c>
      <c r="E34" s="31" t="s">
        <v>569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562</v>
      </c>
      <c r="B35" s="3" t="s">
        <v>576</v>
      </c>
      <c r="C35" s="3" t="s">
        <v>105</v>
      </c>
      <c r="D35" s="3"/>
      <c r="E35" s="31" t="s">
        <v>107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562</v>
      </c>
      <c r="B36" s="3" t="s">
        <v>576</v>
      </c>
      <c r="C36" s="3" t="s">
        <v>105</v>
      </c>
      <c r="D36" s="3" t="s">
        <v>568</v>
      </c>
      <c r="E36" s="31" t="s">
        <v>569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562</v>
      </c>
      <c r="B37" s="3" t="s">
        <v>576</v>
      </c>
      <c r="C37" s="3" t="s">
        <v>313</v>
      </c>
      <c r="D37" s="3"/>
      <c r="E37" s="31" t="s">
        <v>326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562</v>
      </c>
      <c r="B38" s="3" t="s">
        <v>576</v>
      </c>
      <c r="C38" s="3" t="s">
        <v>313</v>
      </c>
      <c r="D38" s="3" t="s">
        <v>568</v>
      </c>
      <c r="E38" s="31" t="s">
        <v>569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562</v>
      </c>
      <c r="B39" s="3" t="s">
        <v>309</v>
      </c>
      <c r="C39" s="3"/>
      <c r="D39" s="3"/>
      <c r="E39" s="31" t="s">
        <v>322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562</v>
      </c>
      <c r="B40" s="3" t="s">
        <v>309</v>
      </c>
      <c r="C40" s="3" t="s">
        <v>310</v>
      </c>
      <c r="D40" s="3"/>
      <c r="E40" s="31" t="s">
        <v>323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562</v>
      </c>
      <c r="B41" s="3" t="s">
        <v>309</v>
      </c>
      <c r="C41" s="3" t="s">
        <v>310</v>
      </c>
      <c r="D41" s="3" t="s">
        <v>568</v>
      </c>
      <c r="E41" s="31" t="s">
        <v>569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562</v>
      </c>
      <c r="B42" s="3" t="s">
        <v>592</v>
      </c>
      <c r="C42" s="2"/>
      <c r="D42" s="2"/>
      <c r="E42" s="5" t="s">
        <v>593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562</v>
      </c>
      <c r="B43" s="3" t="s">
        <v>592</v>
      </c>
      <c r="C43" s="3" t="s">
        <v>594</v>
      </c>
      <c r="D43" s="2"/>
      <c r="E43" s="5" t="s">
        <v>595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562</v>
      </c>
      <c r="B44" s="3" t="s">
        <v>592</v>
      </c>
      <c r="C44" s="3" t="s">
        <v>594</v>
      </c>
      <c r="D44" s="3" t="s">
        <v>596</v>
      </c>
      <c r="E44" s="5" t="s">
        <v>597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562</v>
      </c>
      <c r="B45" s="3" t="s">
        <v>592</v>
      </c>
      <c r="C45" s="3" t="s">
        <v>598</v>
      </c>
      <c r="D45" s="2"/>
      <c r="E45" s="5" t="s">
        <v>599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562</v>
      </c>
      <c r="B46" s="3" t="s">
        <v>592</v>
      </c>
      <c r="C46" s="3" t="s">
        <v>598</v>
      </c>
      <c r="D46" s="3" t="s">
        <v>596</v>
      </c>
      <c r="E46" s="5" t="s">
        <v>597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562</v>
      </c>
      <c r="B47" s="3" t="s">
        <v>600</v>
      </c>
      <c r="C47" s="2"/>
      <c r="D47" s="2"/>
      <c r="E47" s="5" t="s">
        <v>601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562</v>
      </c>
      <c r="B48" s="3" t="s">
        <v>600</v>
      </c>
      <c r="C48" s="3" t="s">
        <v>338</v>
      </c>
      <c r="D48" s="2"/>
      <c r="E48" s="31" t="s">
        <v>360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562</v>
      </c>
      <c r="B49" s="3" t="s">
        <v>600</v>
      </c>
      <c r="C49" s="3" t="s">
        <v>338</v>
      </c>
      <c r="D49" s="2">
        <v>500</v>
      </c>
      <c r="E49" s="31" t="s">
        <v>569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562</v>
      </c>
      <c r="B50" s="3" t="s">
        <v>600</v>
      </c>
      <c r="C50" s="3" t="s">
        <v>405</v>
      </c>
      <c r="D50" s="2"/>
      <c r="E50" s="31" t="s">
        <v>406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562</v>
      </c>
      <c r="B51" s="3" t="s">
        <v>600</v>
      </c>
      <c r="C51" s="3" t="s">
        <v>405</v>
      </c>
      <c r="D51" s="2">
        <v>500</v>
      </c>
      <c r="E51" s="31" t="s">
        <v>569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562</v>
      </c>
      <c r="B52" s="3" t="s">
        <v>600</v>
      </c>
      <c r="C52" s="3" t="s">
        <v>602</v>
      </c>
      <c r="D52" s="2"/>
      <c r="E52" s="5" t="s">
        <v>603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562</v>
      </c>
      <c r="B53" s="3" t="s">
        <v>600</v>
      </c>
      <c r="C53" s="3" t="s">
        <v>602</v>
      </c>
      <c r="D53" s="3" t="s">
        <v>586</v>
      </c>
      <c r="E53" s="5" t="s">
        <v>587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562</v>
      </c>
      <c r="B54" s="3" t="s">
        <v>600</v>
      </c>
      <c r="C54" s="3" t="s">
        <v>80</v>
      </c>
      <c r="D54" s="2"/>
      <c r="E54" s="5" t="s">
        <v>228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562</v>
      </c>
      <c r="B55" s="3" t="s">
        <v>600</v>
      </c>
      <c r="C55" s="3" t="s">
        <v>80</v>
      </c>
      <c r="D55" s="3" t="s">
        <v>586</v>
      </c>
      <c r="E55" s="5" t="s">
        <v>587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562</v>
      </c>
      <c r="B56" s="3" t="s">
        <v>600</v>
      </c>
      <c r="C56" s="3" t="s">
        <v>195</v>
      </c>
      <c r="D56" s="3"/>
      <c r="E56" s="5" t="s">
        <v>196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562</v>
      </c>
      <c r="B57" s="3" t="s">
        <v>600</v>
      </c>
      <c r="C57" s="3" t="s">
        <v>195</v>
      </c>
      <c r="D57" s="3" t="s">
        <v>586</v>
      </c>
      <c r="E57" s="5" t="s">
        <v>587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562</v>
      </c>
      <c r="B58" s="3" t="s">
        <v>600</v>
      </c>
      <c r="C58" s="3" t="s">
        <v>772</v>
      </c>
      <c r="D58" s="3"/>
      <c r="E58" s="31" t="s">
        <v>108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562</v>
      </c>
      <c r="B59" s="3" t="s">
        <v>600</v>
      </c>
      <c r="C59" s="3" t="s">
        <v>772</v>
      </c>
      <c r="D59" s="3" t="s">
        <v>586</v>
      </c>
      <c r="E59" s="31" t="s">
        <v>587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562</v>
      </c>
      <c r="B60" s="3" t="s">
        <v>600</v>
      </c>
      <c r="C60" s="3" t="s">
        <v>94</v>
      </c>
      <c r="D60" s="3"/>
      <c r="E60" s="5" t="s">
        <v>229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562</v>
      </c>
      <c r="B61" s="3" t="s">
        <v>600</v>
      </c>
      <c r="C61" s="3" t="s">
        <v>94</v>
      </c>
      <c r="D61" s="3" t="s">
        <v>568</v>
      </c>
      <c r="E61" s="31" t="s">
        <v>569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562</v>
      </c>
      <c r="B62" s="3" t="s">
        <v>600</v>
      </c>
      <c r="C62" s="3" t="s">
        <v>353</v>
      </c>
      <c r="D62" s="2"/>
      <c r="E62" s="60" t="s">
        <v>462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562</v>
      </c>
      <c r="B63" s="3" t="s">
        <v>600</v>
      </c>
      <c r="C63" s="3" t="s">
        <v>353</v>
      </c>
      <c r="D63" s="3" t="s">
        <v>586</v>
      </c>
      <c r="E63" s="31" t="s">
        <v>587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562</v>
      </c>
      <c r="B64" s="3" t="s">
        <v>605</v>
      </c>
      <c r="C64" s="2"/>
      <c r="D64" s="2"/>
      <c r="E64" s="5" t="s">
        <v>606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562</v>
      </c>
      <c r="B65" s="3" t="s">
        <v>605</v>
      </c>
      <c r="C65" s="3" t="s">
        <v>607</v>
      </c>
      <c r="D65" s="2"/>
      <c r="E65" s="5" t="s">
        <v>231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562</v>
      </c>
      <c r="B66" s="3" t="s">
        <v>605</v>
      </c>
      <c r="C66" s="3" t="s">
        <v>607</v>
      </c>
      <c r="D66" s="3" t="s">
        <v>586</v>
      </c>
      <c r="E66" s="31" t="s">
        <v>587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562</v>
      </c>
      <c r="B67" s="3" t="s">
        <v>605</v>
      </c>
      <c r="C67" s="3" t="s">
        <v>607</v>
      </c>
      <c r="D67" s="2"/>
      <c r="E67" s="5" t="s">
        <v>231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562</v>
      </c>
      <c r="B68" s="3" t="s">
        <v>605</v>
      </c>
      <c r="C68" s="3" t="s">
        <v>607</v>
      </c>
      <c r="D68" s="3" t="s">
        <v>568</v>
      </c>
      <c r="E68" s="5" t="s">
        <v>569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562</v>
      </c>
      <c r="B69" s="3" t="s">
        <v>605</v>
      </c>
      <c r="C69" s="3" t="s">
        <v>608</v>
      </c>
      <c r="D69" s="3"/>
      <c r="E69" s="5" t="s">
        <v>232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562</v>
      </c>
      <c r="B70" s="3" t="s">
        <v>605</v>
      </c>
      <c r="C70" s="3" t="s">
        <v>608</v>
      </c>
      <c r="D70" s="3" t="s">
        <v>586</v>
      </c>
      <c r="E70" s="31" t="s">
        <v>587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562</v>
      </c>
      <c r="B71" s="3" t="s">
        <v>605</v>
      </c>
      <c r="C71" s="3" t="s">
        <v>608</v>
      </c>
      <c r="D71" s="2"/>
      <c r="E71" s="5" t="s">
        <v>232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562</v>
      </c>
      <c r="B72" s="3" t="s">
        <v>605</v>
      </c>
      <c r="C72" s="3" t="s">
        <v>608</v>
      </c>
      <c r="D72" s="3" t="s">
        <v>568</v>
      </c>
      <c r="E72" s="5" t="s">
        <v>569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562</v>
      </c>
      <c r="B73" s="3" t="s">
        <v>605</v>
      </c>
      <c r="C73" s="3" t="s">
        <v>609</v>
      </c>
      <c r="D73" s="3"/>
      <c r="E73" s="5" t="s">
        <v>233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562</v>
      </c>
      <c r="B74" s="3" t="s">
        <v>605</v>
      </c>
      <c r="C74" s="3" t="s">
        <v>609</v>
      </c>
      <c r="D74" s="3" t="s">
        <v>586</v>
      </c>
      <c r="E74" s="31" t="s">
        <v>587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562</v>
      </c>
      <c r="B75" s="3" t="s">
        <v>605</v>
      </c>
      <c r="C75" s="3" t="s">
        <v>609</v>
      </c>
      <c r="D75" s="2"/>
      <c r="E75" s="5" t="s">
        <v>233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562</v>
      </c>
      <c r="B76" s="3" t="s">
        <v>605</v>
      </c>
      <c r="C76" s="3" t="s">
        <v>609</v>
      </c>
      <c r="D76" s="3" t="s">
        <v>568</v>
      </c>
      <c r="E76" s="5" t="s">
        <v>569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562</v>
      </c>
      <c r="B77" s="3" t="s">
        <v>610</v>
      </c>
      <c r="C77" s="2"/>
      <c r="D77" s="2"/>
      <c r="E77" s="5" t="s">
        <v>611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562</v>
      </c>
      <c r="B78" s="3" t="s">
        <v>610</v>
      </c>
      <c r="C78" s="3" t="s">
        <v>612</v>
      </c>
      <c r="D78" s="2"/>
      <c r="E78" s="5" t="s">
        <v>613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562</v>
      </c>
      <c r="B79" s="3" t="s">
        <v>610</v>
      </c>
      <c r="C79" s="3" t="s">
        <v>612</v>
      </c>
      <c r="D79" s="3" t="s">
        <v>614</v>
      </c>
      <c r="E79" s="5" t="s">
        <v>615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562</v>
      </c>
      <c r="B80" s="3" t="s">
        <v>616</v>
      </c>
      <c r="C80" s="2"/>
      <c r="D80" s="2"/>
      <c r="E80" s="5" t="s">
        <v>617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562</v>
      </c>
      <c r="B81" s="3" t="s">
        <v>616</v>
      </c>
      <c r="C81" s="3" t="s">
        <v>618</v>
      </c>
      <c r="D81" s="2"/>
      <c r="E81" s="5" t="s">
        <v>589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562</v>
      </c>
      <c r="B82" s="3" t="s">
        <v>616</v>
      </c>
      <c r="C82" s="3" t="s">
        <v>618</v>
      </c>
      <c r="D82" s="3" t="s">
        <v>568</v>
      </c>
      <c r="E82" s="5" t="s">
        <v>569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562</v>
      </c>
      <c r="B83" s="3" t="s">
        <v>619</v>
      </c>
      <c r="C83" s="2"/>
      <c r="D83" s="2"/>
      <c r="E83" s="5" t="s">
        <v>620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562</v>
      </c>
      <c r="B84" s="3" t="s">
        <v>619</v>
      </c>
      <c r="C84" s="3" t="s">
        <v>621</v>
      </c>
      <c r="D84" s="2"/>
      <c r="E84" s="5" t="s">
        <v>622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562</v>
      </c>
      <c r="B85" s="3" t="s">
        <v>619</v>
      </c>
      <c r="C85" s="3" t="s">
        <v>621</v>
      </c>
      <c r="D85" s="3" t="s">
        <v>568</v>
      </c>
      <c r="E85" s="5" t="s">
        <v>569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562</v>
      </c>
      <c r="B86" s="3" t="s">
        <v>616</v>
      </c>
      <c r="C86" s="3" t="s">
        <v>104</v>
      </c>
      <c r="D86" s="3"/>
      <c r="E86" s="5" t="s">
        <v>106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562</v>
      </c>
      <c r="B87" s="3" t="s">
        <v>616</v>
      </c>
      <c r="C87" s="3" t="s">
        <v>104</v>
      </c>
      <c r="D87" s="3" t="s">
        <v>568</v>
      </c>
      <c r="E87" s="5" t="s">
        <v>569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562</v>
      </c>
      <c r="B88" s="3" t="s">
        <v>623</v>
      </c>
      <c r="C88" s="2"/>
      <c r="D88" s="2"/>
      <c r="E88" s="5" t="s">
        <v>624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562</v>
      </c>
      <c r="B89" s="3" t="s">
        <v>623</v>
      </c>
      <c r="C89" s="3" t="s">
        <v>625</v>
      </c>
      <c r="D89" s="2"/>
      <c r="E89" s="5" t="s">
        <v>626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562</v>
      </c>
      <c r="B90" s="3" t="s">
        <v>623</v>
      </c>
      <c r="C90" s="3" t="s">
        <v>625</v>
      </c>
      <c r="D90" s="3" t="s">
        <v>568</v>
      </c>
      <c r="E90" s="5" t="s">
        <v>569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562</v>
      </c>
      <c r="B91" s="3" t="s">
        <v>623</v>
      </c>
      <c r="C91" s="3" t="s">
        <v>627</v>
      </c>
      <c r="D91" s="2"/>
      <c r="E91" s="5" t="s">
        <v>234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562</v>
      </c>
      <c r="B92" s="3" t="s">
        <v>623</v>
      </c>
      <c r="C92" s="3" t="s">
        <v>627</v>
      </c>
      <c r="D92" s="3" t="s">
        <v>568</v>
      </c>
      <c r="E92" s="5" t="s">
        <v>569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562</v>
      </c>
      <c r="B93" s="3" t="s">
        <v>623</v>
      </c>
      <c r="C93" s="3" t="s">
        <v>726</v>
      </c>
      <c r="D93" s="3"/>
      <c r="E93" s="31" t="s">
        <v>421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562</v>
      </c>
      <c r="B94" s="3" t="s">
        <v>623</v>
      </c>
      <c r="C94" s="3" t="s">
        <v>726</v>
      </c>
      <c r="D94" s="3" t="s">
        <v>728</v>
      </c>
      <c r="E94" s="31" t="s">
        <v>729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562</v>
      </c>
      <c r="B95" s="3" t="s">
        <v>623</v>
      </c>
      <c r="C95" s="3" t="s">
        <v>197</v>
      </c>
      <c r="D95" s="3"/>
      <c r="E95" s="31" t="s">
        <v>235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562</v>
      </c>
      <c r="B96" s="3" t="s">
        <v>623</v>
      </c>
      <c r="C96" s="3" t="s">
        <v>197</v>
      </c>
      <c r="D96" s="3" t="s">
        <v>728</v>
      </c>
      <c r="E96" s="31" t="s">
        <v>729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562</v>
      </c>
      <c r="B97" s="3" t="s">
        <v>623</v>
      </c>
      <c r="C97" s="3" t="s">
        <v>198</v>
      </c>
      <c r="D97" s="3"/>
      <c r="E97" s="31" t="s">
        <v>236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562</v>
      </c>
      <c r="B98" s="3" t="s">
        <v>623</v>
      </c>
      <c r="C98" s="3" t="s">
        <v>198</v>
      </c>
      <c r="D98" s="3" t="s">
        <v>728</v>
      </c>
      <c r="E98" s="31" t="s">
        <v>729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562</v>
      </c>
      <c r="B99" s="3" t="s">
        <v>623</v>
      </c>
      <c r="C99" s="3" t="s">
        <v>339</v>
      </c>
      <c r="D99" s="3"/>
      <c r="E99" s="31" t="s">
        <v>361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562</v>
      </c>
      <c r="B100" s="3" t="s">
        <v>623</v>
      </c>
      <c r="C100" s="3" t="s">
        <v>339</v>
      </c>
      <c r="D100" s="3" t="s">
        <v>728</v>
      </c>
      <c r="E100" s="31" t="s">
        <v>729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562</v>
      </c>
      <c r="B101" s="3" t="s">
        <v>623</v>
      </c>
      <c r="C101" s="3" t="s">
        <v>197</v>
      </c>
      <c r="D101" s="3"/>
      <c r="E101" s="5" t="s">
        <v>235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562</v>
      </c>
      <c r="B102" s="3" t="s">
        <v>623</v>
      </c>
      <c r="C102" s="3" t="s">
        <v>197</v>
      </c>
      <c r="D102" s="3" t="s">
        <v>728</v>
      </c>
      <c r="E102" s="31" t="s">
        <v>729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562</v>
      </c>
      <c r="B103" s="3" t="s">
        <v>623</v>
      </c>
      <c r="C103" s="3" t="s">
        <v>198</v>
      </c>
      <c r="D103" s="3"/>
      <c r="E103" s="5" t="s">
        <v>236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562</v>
      </c>
      <c r="B104" s="3" t="s">
        <v>623</v>
      </c>
      <c r="C104" s="3" t="s">
        <v>198</v>
      </c>
      <c r="D104" s="3" t="s">
        <v>728</v>
      </c>
      <c r="E104" s="31" t="s">
        <v>729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562</v>
      </c>
      <c r="B105" s="3" t="s">
        <v>623</v>
      </c>
      <c r="C105" s="3" t="s">
        <v>311</v>
      </c>
      <c r="D105" s="3"/>
      <c r="E105" s="31" t="s">
        <v>324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562</v>
      </c>
      <c r="B106" s="3" t="s">
        <v>623</v>
      </c>
      <c r="C106" s="3" t="s">
        <v>311</v>
      </c>
      <c r="D106" s="3" t="s">
        <v>568</v>
      </c>
      <c r="E106" s="31" t="s">
        <v>569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562</v>
      </c>
      <c r="B107" s="3" t="s">
        <v>623</v>
      </c>
      <c r="C107" s="3" t="s">
        <v>407</v>
      </c>
      <c r="D107" s="3"/>
      <c r="E107" s="59" t="s">
        <v>461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562</v>
      </c>
      <c r="B108" s="3" t="s">
        <v>623</v>
      </c>
      <c r="C108" s="3" t="s">
        <v>407</v>
      </c>
      <c r="D108" s="3" t="s">
        <v>586</v>
      </c>
      <c r="E108" s="31" t="s">
        <v>587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562</v>
      </c>
      <c r="B109" s="3" t="s">
        <v>623</v>
      </c>
      <c r="C109" s="3" t="s">
        <v>407</v>
      </c>
      <c r="D109" s="3" t="s">
        <v>568</v>
      </c>
      <c r="E109" s="31" t="s">
        <v>569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562</v>
      </c>
      <c r="B110" s="3" t="s">
        <v>109</v>
      </c>
      <c r="C110" s="3"/>
      <c r="D110" s="3"/>
      <c r="E110" s="31" t="s">
        <v>110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562</v>
      </c>
      <c r="B111" s="3" t="s">
        <v>109</v>
      </c>
      <c r="C111" s="3" t="s">
        <v>340</v>
      </c>
      <c r="D111" s="3"/>
      <c r="E111" s="31" t="s">
        <v>362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562</v>
      </c>
      <c r="B112" s="3" t="s">
        <v>109</v>
      </c>
      <c r="C112" s="3" t="s">
        <v>340</v>
      </c>
      <c r="D112" s="3" t="s">
        <v>728</v>
      </c>
      <c r="E112" s="31" t="s">
        <v>729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562</v>
      </c>
      <c r="B113" s="3" t="s">
        <v>109</v>
      </c>
      <c r="C113" s="3" t="s">
        <v>341</v>
      </c>
      <c r="D113" s="3"/>
      <c r="E113" s="31" t="s">
        <v>362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562</v>
      </c>
      <c r="B114" s="3" t="s">
        <v>109</v>
      </c>
      <c r="C114" s="3" t="s">
        <v>341</v>
      </c>
      <c r="D114" s="3" t="s">
        <v>580</v>
      </c>
      <c r="E114" s="31" t="s">
        <v>581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562</v>
      </c>
      <c r="B115" s="3" t="s">
        <v>109</v>
      </c>
      <c r="C115" s="3" t="s">
        <v>342</v>
      </c>
      <c r="D115" s="3"/>
      <c r="E115" s="31" t="s">
        <v>363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562</v>
      </c>
      <c r="B116" s="3" t="s">
        <v>109</v>
      </c>
      <c r="C116" s="3" t="s">
        <v>342</v>
      </c>
      <c r="D116" s="3" t="s">
        <v>728</v>
      </c>
      <c r="E116" s="31" t="s">
        <v>729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562</v>
      </c>
      <c r="B117" s="3" t="s">
        <v>109</v>
      </c>
      <c r="C117" s="3" t="s">
        <v>343</v>
      </c>
      <c r="D117" s="3"/>
      <c r="E117" s="31" t="s">
        <v>364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562</v>
      </c>
      <c r="B118" s="3" t="s">
        <v>109</v>
      </c>
      <c r="C118" s="3" t="s">
        <v>343</v>
      </c>
      <c r="D118" s="3" t="s">
        <v>580</v>
      </c>
      <c r="E118" s="31" t="s">
        <v>581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562</v>
      </c>
      <c r="B119" s="3" t="s">
        <v>109</v>
      </c>
      <c r="C119" s="3" t="s">
        <v>199</v>
      </c>
      <c r="D119" s="3"/>
      <c r="E119" s="5" t="s">
        <v>237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562</v>
      </c>
      <c r="B120" s="3" t="s">
        <v>109</v>
      </c>
      <c r="C120" s="3" t="s">
        <v>199</v>
      </c>
      <c r="D120" s="3" t="s">
        <v>728</v>
      </c>
      <c r="E120" s="31" t="s">
        <v>729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562</v>
      </c>
      <c r="B121" s="3" t="s">
        <v>109</v>
      </c>
      <c r="C121" s="3" t="s">
        <v>200</v>
      </c>
      <c r="D121" s="3"/>
      <c r="E121" s="5" t="s">
        <v>238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562</v>
      </c>
      <c r="B122" s="3" t="s">
        <v>109</v>
      </c>
      <c r="C122" s="3" t="s">
        <v>200</v>
      </c>
      <c r="D122" s="3" t="s">
        <v>580</v>
      </c>
      <c r="E122" s="5" t="s">
        <v>569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562</v>
      </c>
      <c r="B123" s="3" t="s">
        <v>109</v>
      </c>
      <c r="C123" s="3" t="s">
        <v>344</v>
      </c>
      <c r="D123" s="3"/>
      <c r="E123" s="31" t="s">
        <v>387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562</v>
      </c>
      <c r="B124" s="3" t="s">
        <v>109</v>
      </c>
      <c r="C124" s="3" t="s">
        <v>344</v>
      </c>
      <c r="D124" s="3" t="s">
        <v>580</v>
      </c>
      <c r="E124" s="31" t="s">
        <v>581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562</v>
      </c>
      <c r="B125" s="3" t="s">
        <v>109</v>
      </c>
      <c r="C125" s="3" t="s">
        <v>345</v>
      </c>
      <c r="D125" s="3"/>
      <c r="E125" s="31" t="s">
        <v>388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562</v>
      </c>
      <c r="B126" s="3" t="s">
        <v>109</v>
      </c>
      <c r="C126" s="3" t="s">
        <v>345</v>
      </c>
      <c r="D126" s="3" t="s">
        <v>630</v>
      </c>
      <c r="E126" s="31" t="s">
        <v>631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562</v>
      </c>
      <c r="B127" s="3" t="s">
        <v>109</v>
      </c>
      <c r="C127" s="3" t="s">
        <v>425</v>
      </c>
      <c r="D127" s="3"/>
      <c r="E127" s="31" t="s">
        <v>629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562</v>
      </c>
      <c r="B128" s="3" t="s">
        <v>109</v>
      </c>
      <c r="C128" s="3" t="s">
        <v>425</v>
      </c>
      <c r="D128" s="3" t="s">
        <v>630</v>
      </c>
      <c r="E128" s="31" t="s">
        <v>631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562</v>
      </c>
      <c r="B129" s="3" t="s">
        <v>109</v>
      </c>
      <c r="C129" s="3" t="s">
        <v>628</v>
      </c>
      <c r="D129" s="3"/>
      <c r="E129" s="31" t="s">
        <v>629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562</v>
      </c>
      <c r="B130" s="3" t="s">
        <v>109</v>
      </c>
      <c r="C130" s="3" t="s">
        <v>628</v>
      </c>
      <c r="D130" s="3" t="s">
        <v>630</v>
      </c>
      <c r="E130" s="31" t="s">
        <v>631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562</v>
      </c>
      <c r="B131" s="3" t="s">
        <v>632</v>
      </c>
      <c r="C131" s="2"/>
      <c r="D131" s="2"/>
      <c r="E131" s="5" t="s">
        <v>633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562</v>
      </c>
      <c r="B132" s="3" t="s">
        <v>632</v>
      </c>
      <c r="C132" s="2">
        <v>4219900</v>
      </c>
      <c r="D132" s="2"/>
      <c r="E132" s="31" t="s">
        <v>635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562</v>
      </c>
      <c r="B133" s="3" t="s">
        <v>632</v>
      </c>
      <c r="C133" s="2">
        <v>4219900</v>
      </c>
      <c r="D133" s="3" t="s">
        <v>586</v>
      </c>
      <c r="E133" s="31" t="s">
        <v>587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562</v>
      </c>
      <c r="B134" s="3" t="s">
        <v>632</v>
      </c>
      <c r="C134" s="3" t="s">
        <v>634</v>
      </c>
      <c r="D134" s="2"/>
      <c r="E134" s="5" t="s">
        <v>635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562</v>
      </c>
      <c r="B135" s="3" t="s">
        <v>632</v>
      </c>
      <c r="C135" s="3" t="s">
        <v>634</v>
      </c>
      <c r="D135" s="3" t="s">
        <v>586</v>
      </c>
      <c r="E135" s="5" t="s">
        <v>587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562</v>
      </c>
      <c r="B136" s="3" t="s">
        <v>632</v>
      </c>
      <c r="C136" s="3" t="s">
        <v>676</v>
      </c>
      <c r="D136" s="3"/>
      <c r="E136" s="31" t="s">
        <v>111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562</v>
      </c>
      <c r="B137" s="3" t="s">
        <v>632</v>
      </c>
      <c r="C137" s="3" t="s">
        <v>676</v>
      </c>
      <c r="D137" s="3" t="s">
        <v>586</v>
      </c>
      <c r="E137" s="31" t="s">
        <v>587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562</v>
      </c>
      <c r="B138" s="3" t="s">
        <v>632</v>
      </c>
      <c r="C138" s="3" t="s">
        <v>636</v>
      </c>
      <c r="D138" s="2"/>
      <c r="E138" s="5" t="s">
        <v>240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562</v>
      </c>
      <c r="B139" s="3" t="s">
        <v>632</v>
      </c>
      <c r="C139" s="3" t="s">
        <v>636</v>
      </c>
      <c r="D139" s="3" t="s">
        <v>586</v>
      </c>
      <c r="E139" s="5" t="s">
        <v>587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562</v>
      </c>
      <c r="B140" s="3" t="s">
        <v>112</v>
      </c>
      <c r="C140" s="3"/>
      <c r="D140" s="3"/>
      <c r="E140" s="31" t="s">
        <v>116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562</v>
      </c>
      <c r="B141" s="3" t="s">
        <v>112</v>
      </c>
      <c r="C141" s="3" t="s">
        <v>113</v>
      </c>
      <c r="D141" s="3"/>
      <c r="E141" s="31" t="s">
        <v>117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562</v>
      </c>
      <c r="B142" s="3" t="s">
        <v>112</v>
      </c>
      <c r="C142" s="3" t="s">
        <v>113</v>
      </c>
      <c r="D142" s="3" t="s">
        <v>568</v>
      </c>
      <c r="E142" s="31" t="s">
        <v>569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562</v>
      </c>
      <c r="B143" s="3" t="s">
        <v>112</v>
      </c>
      <c r="C143" s="3" t="s">
        <v>114</v>
      </c>
      <c r="D143" s="3"/>
      <c r="E143" s="31" t="s">
        <v>118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562</v>
      </c>
      <c r="B144" s="3" t="s">
        <v>112</v>
      </c>
      <c r="C144" s="3" t="s">
        <v>114</v>
      </c>
      <c r="D144" s="3" t="s">
        <v>568</v>
      </c>
      <c r="E144" s="31" t="s">
        <v>569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562</v>
      </c>
      <c r="B145" s="3" t="s">
        <v>705</v>
      </c>
      <c r="C145" s="3"/>
      <c r="D145" s="3"/>
      <c r="E145" s="31" t="s">
        <v>706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562</v>
      </c>
      <c r="B146" s="3" t="s">
        <v>705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562</v>
      </c>
      <c r="B147" s="3" t="s">
        <v>705</v>
      </c>
      <c r="C147" s="3" t="s">
        <v>7</v>
      </c>
      <c r="D147" s="3" t="s">
        <v>568</v>
      </c>
      <c r="E147" s="31" t="s">
        <v>569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562</v>
      </c>
      <c r="B148" s="3" t="s">
        <v>677</v>
      </c>
      <c r="C148" s="3"/>
      <c r="D148" s="3"/>
      <c r="E148" s="31" t="s">
        <v>678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562</v>
      </c>
      <c r="B149" s="3" t="s">
        <v>677</v>
      </c>
      <c r="C149" s="3" t="s">
        <v>115</v>
      </c>
      <c r="D149" s="3"/>
      <c r="E149" s="5" t="s">
        <v>119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562</v>
      </c>
      <c r="B150" s="3" t="s">
        <v>677</v>
      </c>
      <c r="C150" s="3" t="s">
        <v>115</v>
      </c>
      <c r="D150" s="3" t="s">
        <v>630</v>
      </c>
      <c r="E150" s="31" t="s">
        <v>631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562</v>
      </c>
      <c r="B151" s="3" t="s">
        <v>689</v>
      </c>
      <c r="C151" s="3"/>
      <c r="D151" s="3"/>
      <c r="E151" s="31" t="s">
        <v>690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562</v>
      </c>
      <c r="B152" s="3" t="s">
        <v>689</v>
      </c>
      <c r="C152" s="3" t="s">
        <v>205</v>
      </c>
      <c r="D152" s="3"/>
      <c r="E152" s="31" t="s">
        <v>744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562</v>
      </c>
      <c r="B153" s="3" t="s">
        <v>689</v>
      </c>
      <c r="C153" s="3" t="s">
        <v>205</v>
      </c>
      <c r="D153" s="3" t="s">
        <v>203</v>
      </c>
      <c r="E153" s="31" t="s">
        <v>204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562</v>
      </c>
      <c r="B154" s="3" t="s">
        <v>689</v>
      </c>
      <c r="C154" s="3" t="s">
        <v>346</v>
      </c>
      <c r="D154" s="3"/>
      <c r="E154" s="31" t="s">
        <v>389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562</v>
      </c>
      <c r="B155" s="3" t="s">
        <v>689</v>
      </c>
      <c r="C155" s="3" t="s">
        <v>346</v>
      </c>
      <c r="D155" s="3" t="s">
        <v>203</v>
      </c>
      <c r="E155" s="31" t="s">
        <v>204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562</v>
      </c>
      <c r="B156" s="3" t="s">
        <v>660</v>
      </c>
      <c r="C156" s="3"/>
      <c r="D156" s="3"/>
      <c r="E156" s="31" t="s">
        <v>661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562</v>
      </c>
      <c r="B157" s="3" t="s">
        <v>660</v>
      </c>
      <c r="C157" s="3" t="s">
        <v>664</v>
      </c>
      <c r="D157" s="3"/>
      <c r="E157" s="31" t="s">
        <v>635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562</v>
      </c>
      <c r="B158" s="3" t="s">
        <v>660</v>
      </c>
      <c r="C158" s="3" t="s">
        <v>664</v>
      </c>
      <c r="D158" s="3" t="s">
        <v>586</v>
      </c>
      <c r="E158" s="31" t="s">
        <v>587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562</v>
      </c>
      <c r="B159" s="3" t="s">
        <v>660</v>
      </c>
      <c r="C159" s="3" t="s">
        <v>178</v>
      </c>
      <c r="D159" s="3"/>
      <c r="E159" s="31" t="s">
        <v>247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562</v>
      </c>
      <c r="B160" s="3" t="s">
        <v>660</v>
      </c>
      <c r="C160" s="3" t="s">
        <v>178</v>
      </c>
      <c r="D160" s="3" t="s">
        <v>586</v>
      </c>
      <c r="E160" s="31" t="s">
        <v>587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562</v>
      </c>
      <c r="B161" s="3" t="s">
        <v>660</v>
      </c>
      <c r="C161" s="3" t="s">
        <v>180</v>
      </c>
      <c r="D161" s="3"/>
      <c r="E161" s="31" t="s">
        <v>254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562</v>
      </c>
      <c r="B162" s="3" t="s">
        <v>660</v>
      </c>
      <c r="C162" s="3" t="s">
        <v>180</v>
      </c>
      <c r="D162" s="3" t="s">
        <v>586</v>
      </c>
      <c r="E162" s="31" t="s">
        <v>587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562</v>
      </c>
      <c r="B163" s="3" t="s">
        <v>305</v>
      </c>
      <c r="C163" s="3"/>
      <c r="D163" s="3"/>
      <c r="E163" s="11" t="s">
        <v>306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562</v>
      </c>
      <c r="B164" s="3" t="s">
        <v>305</v>
      </c>
      <c r="C164" s="3" t="s">
        <v>640</v>
      </c>
      <c r="D164" s="3"/>
      <c r="E164" s="5" t="s">
        <v>241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562</v>
      </c>
      <c r="B165" s="3" t="s">
        <v>305</v>
      </c>
      <c r="C165" s="3" t="s">
        <v>640</v>
      </c>
      <c r="D165" s="3" t="s">
        <v>641</v>
      </c>
      <c r="E165" s="5" t="s">
        <v>642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562</v>
      </c>
      <c r="B166" s="3" t="s">
        <v>305</v>
      </c>
      <c r="C166" s="3" t="s">
        <v>643</v>
      </c>
      <c r="D166" s="3"/>
      <c r="E166" s="5" t="s">
        <v>242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562</v>
      </c>
      <c r="B167" s="3" t="s">
        <v>305</v>
      </c>
      <c r="C167" s="3" t="s">
        <v>643</v>
      </c>
      <c r="D167" s="3" t="s">
        <v>641</v>
      </c>
      <c r="E167" s="5" t="s">
        <v>642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562</v>
      </c>
      <c r="B168" s="42" t="s">
        <v>638</v>
      </c>
      <c r="C168" s="43"/>
      <c r="D168" s="43"/>
      <c r="E168" s="11" t="s">
        <v>639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562</v>
      </c>
      <c r="B169" s="3" t="s">
        <v>638</v>
      </c>
      <c r="C169" s="3" t="s">
        <v>640</v>
      </c>
      <c r="D169" s="2"/>
      <c r="E169" s="5" t="s">
        <v>241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562</v>
      </c>
      <c r="B170" s="3" t="s">
        <v>638</v>
      </c>
      <c r="C170" s="3" t="s">
        <v>640</v>
      </c>
      <c r="D170" s="3" t="s">
        <v>641</v>
      </c>
      <c r="E170" s="5" t="s">
        <v>642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562</v>
      </c>
      <c r="B171" s="3" t="s">
        <v>638</v>
      </c>
      <c r="C171" s="3" t="s">
        <v>643</v>
      </c>
      <c r="D171" s="2"/>
      <c r="E171" s="5" t="s">
        <v>242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562</v>
      </c>
      <c r="B172" s="3" t="s">
        <v>638</v>
      </c>
      <c r="C172" s="3" t="s">
        <v>643</v>
      </c>
      <c r="D172" s="3" t="s">
        <v>641</v>
      </c>
      <c r="E172" s="5" t="s">
        <v>642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562</v>
      </c>
      <c r="B173" s="3" t="s">
        <v>38</v>
      </c>
      <c r="C173" s="3"/>
      <c r="D173" s="3"/>
      <c r="E173" s="31" t="s">
        <v>39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562</v>
      </c>
      <c r="B174" s="42" t="s">
        <v>38</v>
      </c>
      <c r="C174" s="42" t="s">
        <v>98</v>
      </c>
      <c r="D174" s="42"/>
      <c r="E174" s="44" t="s">
        <v>99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562</v>
      </c>
      <c r="B175" s="42" t="s">
        <v>38</v>
      </c>
      <c r="C175" s="42" t="s">
        <v>98</v>
      </c>
      <c r="D175" s="42" t="s">
        <v>586</v>
      </c>
      <c r="E175" s="44" t="s">
        <v>587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562</v>
      </c>
      <c r="B176" s="42" t="s">
        <v>38</v>
      </c>
      <c r="C176" s="42" t="s">
        <v>307</v>
      </c>
      <c r="D176" s="42"/>
      <c r="E176" s="11" t="s">
        <v>99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562</v>
      </c>
      <c r="B177" s="3" t="s">
        <v>38</v>
      </c>
      <c r="C177" s="3" t="s">
        <v>307</v>
      </c>
      <c r="D177" s="3" t="s">
        <v>214</v>
      </c>
      <c r="E177" s="5" t="s">
        <v>215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562</v>
      </c>
      <c r="B178" s="3" t="s">
        <v>644</v>
      </c>
      <c r="C178" s="2"/>
      <c r="D178" s="2"/>
      <c r="E178" s="5" t="s">
        <v>645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562</v>
      </c>
      <c r="B179" s="3" t="s">
        <v>644</v>
      </c>
      <c r="C179" s="3" t="s">
        <v>347</v>
      </c>
      <c r="D179" s="2"/>
      <c r="E179" s="31" t="s">
        <v>390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562</v>
      </c>
      <c r="B180" s="3" t="s">
        <v>644</v>
      </c>
      <c r="C180" s="3" t="s">
        <v>347</v>
      </c>
      <c r="D180" s="3" t="s">
        <v>173</v>
      </c>
      <c r="E180" s="31" t="s">
        <v>174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562</v>
      </c>
      <c r="B181" s="3" t="s">
        <v>644</v>
      </c>
      <c r="C181" s="3" t="s">
        <v>348</v>
      </c>
      <c r="D181" s="3"/>
      <c r="E181" s="31" t="s">
        <v>391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562</v>
      </c>
      <c r="B182" s="3" t="s">
        <v>644</v>
      </c>
      <c r="C182" s="3" t="s">
        <v>348</v>
      </c>
      <c r="D182" s="3" t="s">
        <v>173</v>
      </c>
      <c r="E182" s="31" t="s">
        <v>174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562</v>
      </c>
      <c r="B183" s="3" t="s">
        <v>644</v>
      </c>
      <c r="C183" s="3" t="s">
        <v>349</v>
      </c>
      <c r="D183" s="3"/>
      <c r="E183" s="31" t="s">
        <v>392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562</v>
      </c>
      <c r="B184" s="3" t="s">
        <v>644</v>
      </c>
      <c r="C184" s="3" t="s">
        <v>349</v>
      </c>
      <c r="D184" s="3" t="s">
        <v>568</v>
      </c>
      <c r="E184" s="31" t="s">
        <v>569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562</v>
      </c>
      <c r="B185" s="3" t="s">
        <v>644</v>
      </c>
      <c r="C185" s="3" t="s">
        <v>218</v>
      </c>
      <c r="D185" s="3"/>
      <c r="E185" s="31" t="s">
        <v>300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562</v>
      </c>
      <c r="B186" s="3" t="s">
        <v>644</v>
      </c>
      <c r="C186" s="3" t="s">
        <v>218</v>
      </c>
      <c r="D186" s="3" t="s">
        <v>648</v>
      </c>
      <c r="E186" s="31" t="s">
        <v>649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562</v>
      </c>
      <c r="B187" s="3" t="s">
        <v>644</v>
      </c>
      <c r="C187" s="3" t="s">
        <v>350</v>
      </c>
      <c r="D187" s="3"/>
      <c r="E187" s="31" t="s">
        <v>393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562</v>
      </c>
      <c r="B188" s="3" t="s">
        <v>644</v>
      </c>
      <c r="C188" s="3" t="s">
        <v>350</v>
      </c>
      <c r="D188" s="3" t="s">
        <v>173</v>
      </c>
      <c r="E188" s="31" t="s">
        <v>174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562</v>
      </c>
      <c r="B189" s="3" t="s">
        <v>644</v>
      </c>
      <c r="C189" s="3" t="s">
        <v>351</v>
      </c>
      <c r="D189" s="3"/>
      <c r="E189" s="31" t="s">
        <v>394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562</v>
      </c>
      <c r="B190" s="3" t="s">
        <v>644</v>
      </c>
      <c r="C190" s="3" t="s">
        <v>351</v>
      </c>
      <c r="D190" s="3" t="s">
        <v>173</v>
      </c>
      <c r="E190" s="31" t="s">
        <v>174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562</v>
      </c>
      <c r="B191" s="3" t="s">
        <v>644</v>
      </c>
      <c r="C191" s="3" t="s">
        <v>312</v>
      </c>
      <c r="D191" s="3"/>
      <c r="E191" s="31" t="s">
        <v>325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562</v>
      </c>
      <c r="B192" s="3" t="s">
        <v>644</v>
      </c>
      <c r="C192" s="3" t="s">
        <v>312</v>
      </c>
      <c r="D192" s="3" t="s">
        <v>173</v>
      </c>
      <c r="E192" s="31" t="s">
        <v>174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562</v>
      </c>
      <c r="B193" s="3" t="s">
        <v>644</v>
      </c>
      <c r="C193" s="3" t="s">
        <v>408</v>
      </c>
      <c r="D193" s="3"/>
      <c r="E193" s="31" t="s">
        <v>392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562</v>
      </c>
      <c r="B194" s="3" t="s">
        <v>644</v>
      </c>
      <c r="C194" s="3" t="s">
        <v>408</v>
      </c>
      <c r="D194" s="3" t="s">
        <v>568</v>
      </c>
      <c r="E194" s="31" t="s">
        <v>569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562</v>
      </c>
      <c r="B195" s="3" t="s">
        <v>644</v>
      </c>
      <c r="C195" s="3" t="s">
        <v>100</v>
      </c>
      <c r="D195" s="2"/>
      <c r="E195" s="5" t="s">
        <v>243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562</v>
      </c>
      <c r="B196" s="3" t="s">
        <v>644</v>
      </c>
      <c r="C196" s="3" t="s">
        <v>100</v>
      </c>
      <c r="D196" s="42" t="s">
        <v>646</v>
      </c>
      <c r="E196" s="11" t="s">
        <v>647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562</v>
      </c>
      <c r="B197" s="3" t="s">
        <v>644</v>
      </c>
      <c r="C197" s="3" t="s">
        <v>100</v>
      </c>
      <c r="D197" s="42"/>
      <c r="E197" s="5" t="s">
        <v>243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562</v>
      </c>
      <c r="B198" s="3" t="s">
        <v>644</v>
      </c>
      <c r="C198" s="3" t="s">
        <v>100</v>
      </c>
      <c r="D198" s="42" t="s">
        <v>586</v>
      </c>
      <c r="E198" s="44" t="s">
        <v>587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562</v>
      </c>
      <c r="B199" s="3" t="s">
        <v>644</v>
      </c>
      <c r="C199" s="3" t="s">
        <v>352</v>
      </c>
      <c r="D199" s="42"/>
      <c r="E199" s="31" t="s">
        <v>395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562</v>
      </c>
      <c r="B200" s="3" t="s">
        <v>644</v>
      </c>
      <c r="C200" s="3" t="s">
        <v>352</v>
      </c>
      <c r="D200" s="42" t="s">
        <v>586</v>
      </c>
      <c r="E200" s="44" t="s">
        <v>587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562</v>
      </c>
      <c r="B201" s="3" t="s">
        <v>426</v>
      </c>
      <c r="C201" s="3"/>
      <c r="D201" s="42"/>
      <c r="E201" s="44" t="s">
        <v>460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562</v>
      </c>
      <c r="B202" s="3" t="s">
        <v>426</v>
      </c>
      <c r="C202" s="3" t="s">
        <v>640</v>
      </c>
      <c r="D202" s="42"/>
      <c r="E202" s="5" t="s">
        <v>241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562</v>
      </c>
      <c r="B203" s="3" t="s">
        <v>426</v>
      </c>
      <c r="C203" s="3" t="s">
        <v>640</v>
      </c>
      <c r="D203" s="42" t="s">
        <v>586</v>
      </c>
      <c r="E203" s="44" t="s">
        <v>587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562</v>
      </c>
      <c r="B204" s="3" t="s">
        <v>426</v>
      </c>
      <c r="C204" s="3" t="s">
        <v>643</v>
      </c>
      <c r="D204" s="42"/>
      <c r="E204" s="5" t="s">
        <v>242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562</v>
      </c>
      <c r="B205" s="3" t="s">
        <v>426</v>
      </c>
      <c r="C205" s="3" t="s">
        <v>643</v>
      </c>
      <c r="D205" s="42" t="s">
        <v>586</v>
      </c>
      <c r="E205" s="44" t="s">
        <v>587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650</v>
      </c>
      <c r="B206" s="7"/>
      <c r="C206" s="7"/>
      <c r="D206" s="7"/>
      <c r="E206" s="28" t="s">
        <v>651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650</v>
      </c>
      <c r="B207" s="30" t="s">
        <v>112</v>
      </c>
      <c r="C207" s="33"/>
      <c r="D207" s="2"/>
      <c r="E207" s="31" t="s">
        <v>116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650</v>
      </c>
      <c r="B208" s="30" t="s">
        <v>112</v>
      </c>
      <c r="C208" s="30" t="s">
        <v>113</v>
      </c>
      <c r="D208" s="2"/>
      <c r="E208" s="31" t="s">
        <v>117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650</v>
      </c>
      <c r="B209" s="30" t="s">
        <v>112</v>
      </c>
      <c r="C209" s="30" t="s">
        <v>113</v>
      </c>
      <c r="D209" s="3" t="s">
        <v>586</v>
      </c>
      <c r="E209" s="31" t="s">
        <v>587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650</v>
      </c>
      <c r="B210" s="3" t="s">
        <v>652</v>
      </c>
      <c r="C210" s="2"/>
      <c r="D210" s="2"/>
      <c r="E210" s="5" t="s">
        <v>653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650</v>
      </c>
      <c r="B211" s="3" t="s">
        <v>652</v>
      </c>
      <c r="C211" s="3" t="s">
        <v>654</v>
      </c>
      <c r="D211" s="2"/>
      <c r="E211" s="5" t="s">
        <v>635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650</v>
      </c>
      <c r="B212" s="3" t="s">
        <v>652</v>
      </c>
      <c r="C212" s="3" t="s">
        <v>654</v>
      </c>
      <c r="D212" s="3" t="s">
        <v>586</v>
      </c>
      <c r="E212" s="5" t="s">
        <v>587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650</v>
      </c>
      <c r="B213" s="3" t="s">
        <v>652</v>
      </c>
      <c r="C213" s="3" t="s">
        <v>175</v>
      </c>
      <c r="D213" s="3"/>
      <c r="E213" s="5" t="s">
        <v>176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650</v>
      </c>
      <c r="B214" s="3" t="s">
        <v>652</v>
      </c>
      <c r="C214" s="3" t="s">
        <v>175</v>
      </c>
      <c r="D214" s="3" t="s">
        <v>586</v>
      </c>
      <c r="E214" s="5" t="s">
        <v>587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650</v>
      </c>
      <c r="B215" s="3" t="s">
        <v>652</v>
      </c>
      <c r="C215" s="3" t="s">
        <v>655</v>
      </c>
      <c r="D215" s="2"/>
      <c r="E215" s="5" t="s">
        <v>244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650</v>
      </c>
      <c r="B216" s="3" t="s">
        <v>652</v>
      </c>
      <c r="C216" s="3" t="s">
        <v>655</v>
      </c>
      <c r="D216" s="3" t="s">
        <v>586</v>
      </c>
      <c r="E216" s="5" t="s">
        <v>587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650</v>
      </c>
      <c r="B217" s="3" t="s">
        <v>652</v>
      </c>
      <c r="C217" s="3" t="s">
        <v>656</v>
      </c>
      <c r="D217" s="2"/>
      <c r="E217" s="5" t="s">
        <v>245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650</v>
      </c>
      <c r="B218" s="3" t="s">
        <v>652</v>
      </c>
      <c r="C218" s="3" t="s">
        <v>656</v>
      </c>
      <c r="D218" s="3" t="s">
        <v>586</v>
      </c>
      <c r="E218" s="5" t="s">
        <v>587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650</v>
      </c>
      <c r="B219" s="3" t="s">
        <v>652</v>
      </c>
      <c r="C219" s="3" t="s">
        <v>657</v>
      </c>
      <c r="D219" s="2"/>
      <c r="E219" s="5" t="s">
        <v>111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650</v>
      </c>
      <c r="B220" s="3" t="s">
        <v>652</v>
      </c>
      <c r="C220" s="3" t="s">
        <v>657</v>
      </c>
      <c r="D220" s="3" t="s">
        <v>586</v>
      </c>
      <c r="E220" s="5" t="s">
        <v>587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650</v>
      </c>
      <c r="B221" s="30" t="s">
        <v>652</v>
      </c>
      <c r="C221" s="30" t="s">
        <v>120</v>
      </c>
      <c r="D221" s="2"/>
      <c r="E221" s="31" t="s">
        <v>121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650</v>
      </c>
      <c r="B222" s="30" t="s">
        <v>652</v>
      </c>
      <c r="C222" s="30" t="s">
        <v>120</v>
      </c>
      <c r="D222" s="3" t="s">
        <v>586</v>
      </c>
      <c r="E222" s="31" t="s">
        <v>587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650</v>
      </c>
      <c r="B223" s="30" t="s">
        <v>652</v>
      </c>
      <c r="C223" s="30" t="s">
        <v>177</v>
      </c>
      <c r="D223" s="3"/>
      <c r="E223" s="5" t="s">
        <v>246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650</v>
      </c>
      <c r="B224" s="30" t="s">
        <v>652</v>
      </c>
      <c r="C224" s="30" t="s">
        <v>177</v>
      </c>
      <c r="D224" s="3" t="s">
        <v>586</v>
      </c>
      <c r="E224" s="5" t="s">
        <v>587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650</v>
      </c>
      <c r="B225" s="30" t="s">
        <v>652</v>
      </c>
      <c r="C225" s="30" t="s">
        <v>122</v>
      </c>
      <c r="D225" s="2"/>
      <c r="E225" s="31" t="s">
        <v>123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650</v>
      </c>
      <c r="B226" s="30" t="s">
        <v>652</v>
      </c>
      <c r="C226" s="30" t="s">
        <v>122</v>
      </c>
      <c r="D226" s="3" t="s">
        <v>586</v>
      </c>
      <c r="E226" s="31" t="s">
        <v>587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650</v>
      </c>
      <c r="B227" s="3" t="s">
        <v>660</v>
      </c>
      <c r="C227" s="2"/>
      <c r="D227" s="2"/>
      <c r="E227" s="5" t="s">
        <v>661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650</v>
      </c>
      <c r="B228" s="3" t="s">
        <v>660</v>
      </c>
      <c r="C228" s="3" t="s">
        <v>654</v>
      </c>
      <c r="D228" s="2"/>
      <c r="E228" s="5" t="s">
        <v>635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650</v>
      </c>
      <c r="B229" s="3" t="s">
        <v>660</v>
      </c>
      <c r="C229" s="3" t="s">
        <v>654</v>
      </c>
      <c r="D229" s="3" t="s">
        <v>586</v>
      </c>
      <c r="E229" s="5" t="s">
        <v>587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650</v>
      </c>
      <c r="B230" s="3" t="s">
        <v>660</v>
      </c>
      <c r="C230" s="3" t="s">
        <v>655</v>
      </c>
      <c r="D230" s="2"/>
      <c r="E230" s="5" t="s">
        <v>244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650</v>
      </c>
      <c r="B231" s="3" t="s">
        <v>660</v>
      </c>
      <c r="C231" s="3" t="s">
        <v>655</v>
      </c>
      <c r="D231" s="3" t="s">
        <v>586</v>
      </c>
      <c r="E231" s="5" t="s">
        <v>587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650</v>
      </c>
      <c r="B232" s="3" t="s">
        <v>660</v>
      </c>
      <c r="C232" s="3" t="s">
        <v>657</v>
      </c>
      <c r="D232" s="2"/>
      <c r="E232" s="5" t="s">
        <v>111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650</v>
      </c>
      <c r="B233" s="3" t="s">
        <v>660</v>
      </c>
      <c r="C233" s="3" t="s">
        <v>657</v>
      </c>
      <c r="D233" s="3" t="s">
        <v>586</v>
      </c>
      <c r="E233" s="5" t="s">
        <v>587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650</v>
      </c>
      <c r="B234" s="3" t="s">
        <v>660</v>
      </c>
      <c r="C234" s="3" t="s">
        <v>659</v>
      </c>
      <c r="D234" s="2"/>
      <c r="E234" s="5" t="s">
        <v>240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650</v>
      </c>
      <c r="B235" s="3" t="s">
        <v>660</v>
      </c>
      <c r="C235" s="3" t="s">
        <v>659</v>
      </c>
      <c r="D235" s="3" t="s">
        <v>586</v>
      </c>
      <c r="E235" s="5" t="s">
        <v>587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650</v>
      </c>
      <c r="B236" s="30" t="s">
        <v>660</v>
      </c>
      <c r="C236" s="30" t="s">
        <v>120</v>
      </c>
      <c r="D236" s="2"/>
      <c r="E236" s="31" t="s">
        <v>121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650</v>
      </c>
      <c r="B237" s="30" t="s">
        <v>660</v>
      </c>
      <c r="C237" s="30" t="s">
        <v>120</v>
      </c>
      <c r="D237" s="3" t="s">
        <v>586</v>
      </c>
      <c r="E237" s="31" t="s">
        <v>587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650</v>
      </c>
      <c r="B238" s="30" t="s">
        <v>660</v>
      </c>
      <c r="C238" s="30" t="s">
        <v>122</v>
      </c>
      <c r="D238" s="2"/>
      <c r="E238" s="31" t="s">
        <v>123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650</v>
      </c>
      <c r="B239" s="30" t="s">
        <v>660</v>
      </c>
      <c r="C239" s="30" t="s">
        <v>122</v>
      </c>
      <c r="D239" s="3" t="s">
        <v>586</v>
      </c>
      <c r="E239" s="31" t="s">
        <v>587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650</v>
      </c>
      <c r="B240" s="3" t="s">
        <v>660</v>
      </c>
      <c r="C240" s="3" t="s">
        <v>662</v>
      </c>
      <c r="D240" s="2"/>
      <c r="E240" s="5" t="s">
        <v>635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650</v>
      </c>
      <c r="B241" s="3" t="s">
        <v>660</v>
      </c>
      <c r="C241" s="3" t="s">
        <v>662</v>
      </c>
      <c r="D241" s="3" t="s">
        <v>586</v>
      </c>
      <c r="E241" s="5" t="s">
        <v>587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650</v>
      </c>
      <c r="B242" s="3" t="s">
        <v>660</v>
      </c>
      <c r="C242" s="3" t="s">
        <v>663</v>
      </c>
      <c r="D242" s="2"/>
      <c r="E242" s="5" t="s">
        <v>244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650</v>
      </c>
      <c r="B243" s="3" t="s">
        <v>660</v>
      </c>
      <c r="C243" s="3" t="s">
        <v>663</v>
      </c>
      <c r="D243" s="3" t="s">
        <v>586</v>
      </c>
      <c r="E243" s="5" t="s">
        <v>587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650</v>
      </c>
      <c r="B244" s="3" t="s">
        <v>660</v>
      </c>
      <c r="C244" s="3" t="s">
        <v>664</v>
      </c>
      <c r="D244" s="2"/>
      <c r="E244" s="5" t="s">
        <v>92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650</v>
      </c>
      <c r="B245" s="3" t="s">
        <v>660</v>
      </c>
      <c r="C245" s="3" t="s">
        <v>664</v>
      </c>
      <c r="D245" s="3" t="s">
        <v>586</v>
      </c>
      <c r="E245" s="5" t="s">
        <v>587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650</v>
      </c>
      <c r="B246" s="3" t="s">
        <v>660</v>
      </c>
      <c r="C246" s="30" t="s">
        <v>178</v>
      </c>
      <c r="D246" s="3"/>
      <c r="E246" s="5" t="s">
        <v>179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650</v>
      </c>
      <c r="B247" s="3" t="s">
        <v>660</v>
      </c>
      <c r="C247" s="30" t="s">
        <v>178</v>
      </c>
      <c r="D247" s="3" t="s">
        <v>586</v>
      </c>
      <c r="E247" s="5" t="s">
        <v>587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650</v>
      </c>
      <c r="B248" s="30" t="s">
        <v>660</v>
      </c>
      <c r="C248" s="30" t="s">
        <v>101</v>
      </c>
      <c r="D248" s="2"/>
      <c r="E248" s="5" t="s">
        <v>244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650</v>
      </c>
      <c r="B249" s="30" t="s">
        <v>660</v>
      </c>
      <c r="C249" s="30" t="s">
        <v>101</v>
      </c>
      <c r="D249" s="3" t="s">
        <v>586</v>
      </c>
      <c r="E249" s="31" t="s">
        <v>587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650</v>
      </c>
      <c r="B250" s="3" t="s">
        <v>660</v>
      </c>
      <c r="C250" s="3" t="s">
        <v>665</v>
      </c>
      <c r="D250" s="2"/>
      <c r="E250" s="5" t="s">
        <v>658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650</v>
      </c>
      <c r="B251" s="3" t="s">
        <v>660</v>
      </c>
      <c r="C251" s="3" t="s">
        <v>665</v>
      </c>
      <c r="D251" s="3" t="s">
        <v>586</v>
      </c>
      <c r="E251" s="5" t="s">
        <v>587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650</v>
      </c>
      <c r="B252" s="3" t="s">
        <v>660</v>
      </c>
      <c r="C252" s="30" t="s">
        <v>180</v>
      </c>
      <c r="D252" s="3"/>
      <c r="E252" s="5" t="s">
        <v>247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650</v>
      </c>
      <c r="B253" s="3" t="s">
        <v>660</v>
      </c>
      <c r="C253" s="30" t="s">
        <v>180</v>
      </c>
      <c r="D253" s="3" t="s">
        <v>586</v>
      </c>
      <c r="E253" s="5" t="s">
        <v>587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650</v>
      </c>
      <c r="B254" s="30" t="s">
        <v>660</v>
      </c>
      <c r="C254" s="30" t="s">
        <v>124</v>
      </c>
      <c r="D254" s="2"/>
      <c r="E254" s="31" t="s">
        <v>125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650</v>
      </c>
      <c r="B255" s="30" t="s">
        <v>660</v>
      </c>
      <c r="C255" s="30" t="s">
        <v>124</v>
      </c>
      <c r="D255" s="3" t="s">
        <v>586</v>
      </c>
      <c r="E255" s="31" t="s">
        <v>587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650</v>
      </c>
      <c r="B256" s="3" t="s">
        <v>660</v>
      </c>
      <c r="C256" s="3" t="s">
        <v>666</v>
      </c>
      <c r="D256" s="2"/>
      <c r="E256" s="5" t="s">
        <v>667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650</v>
      </c>
      <c r="B257" s="3" t="s">
        <v>660</v>
      </c>
      <c r="C257" s="3" t="s">
        <v>666</v>
      </c>
      <c r="D257" s="3" t="s">
        <v>586</v>
      </c>
      <c r="E257" s="5" t="s">
        <v>587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650</v>
      </c>
      <c r="B258" s="3" t="s">
        <v>668</v>
      </c>
      <c r="C258" s="2"/>
      <c r="D258" s="2"/>
      <c r="E258" s="5" t="s">
        <v>669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650</v>
      </c>
      <c r="B259" s="3" t="s">
        <v>668</v>
      </c>
      <c r="C259" s="3" t="s">
        <v>654</v>
      </c>
      <c r="D259" s="2"/>
      <c r="E259" s="5" t="s">
        <v>635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650</v>
      </c>
      <c r="B260" s="3" t="s">
        <v>668</v>
      </c>
      <c r="C260" s="3" t="s">
        <v>654</v>
      </c>
      <c r="D260" s="3" t="s">
        <v>586</v>
      </c>
      <c r="E260" s="5" t="s">
        <v>587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650</v>
      </c>
      <c r="B261" s="3" t="s">
        <v>668</v>
      </c>
      <c r="C261" s="3" t="s">
        <v>655</v>
      </c>
      <c r="D261" s="2"/>
      <c r="E261" s="5" t="s">
        <v>244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650</v>
      </c>
      <c r="B262" s="3" t="s">
        <v>668</v>
      </c>
      <c r="C262" s="3" t="s">
        <v>655</v>
      </c>
      <c r="D262" s="3" t="s">
        <v>586</v>
      </c>
      <c r="E262" s="5" t="s">
        <v>587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650</v>
      </c>
      <c r="B263" s="3" t="s">
        <v>668</v>
      </c>
      <c r="C263" s="3" t="s">
        <v>656</v>
      </c>
      <c r="D263" s="2"/>
      <c r="E263" s="5" t="s">
        <v>245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650</v>
      </c>
      <c r="B264" s="3" t="s">
        <v>668</v>
      </c>
      <c r="C264" s="3" t="s">
        <v>656</v>
      </c>
      <c r="D264" s="3" t="s">
        <v>586</v>
      </c>
      <c r="E264" s="5" t="s">
        <v>587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650</v>
      </c>
      <c r="B265" s="30" t="s">
        <v>668</v>
      </c>
      <c r="C265" s="30" t="s">
        <v>120</v>
      </c>
      <c r="D265" s="2"/>
      <c r="E265" s="31" t="s">
        <v>121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650</v>
      </c>
      <c r="B266" s="30" t="s">
        <v>668</v>
      </c>
      <c r="C266" s="30" t="s">
        <v>120</v>
      </c>
      <c r="D266" s="3" t="s">
        <v>586</v>
      </c>
      <c r="E266" s="31" t="s">
        <v>587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650</v>
      </c>
      <c r="B267" s="3" t="s">
        <v>670</v>
      </c>
      <c r="C267" s="2"/>
      <c r="D267" s="2"/>
      <c r="E267" s="5" t="s">
        <v>671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650</v>
      </c>
      <c r="B268" s="3" t="s">
        <v>670</v>
      </c>
      <c r="C268" s="3" t="s">
        <v>654</v>
      </c>
      <c r="D268" s="2"/>
      <c r="E268" s="5" t="s">
        <v>635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650</v>
      </c>
      <c r="B269" s="3" t="s">
        <v>670</v>
      </c>
      <c r="C269" s="3" t="s">
        <v>654</v>
      </c>
      <c r="D269" s="3" t="s">
        <v>586</v>
      </c>
      <c r="E269" s="5" t="s">
        <v>587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650</v>
      </c>
      <c r="B270" s="3" t="s">
        <v>670</v>
      </c>
      <c r="C270" s="3" t="s">
        <v>655</v>
      </c>
      <c r="D270" s="2"/>
      <c r="E270" s="5" t="s">
        <v>244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650</v>
      </c>
      <c r="B271" s="3" t="s">
        <v>670</v>
      </c>
      <c r="C271" s="3" t="s">
        <v>655</v>
      </c>
      <c r="D271" s="3" t="s">
        <v>586</v>
      </c>
      <c r="E271" s="5" t="s">
        <v>587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650</v>
      </c>
      <c r="B272" s="3" t="s">
        <v>670</v>
      </c>
      <c r="C272" s="3" t="s">
        <v>666</v>
      </c>
      <c r="D272" s="2"/>
      <c r="E272" s="5" t="s">
        <v>667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650</v>
      </c>
      <c r="B273" s="3" t="s">
        <v>670</v>
      </c>
      <c r="C273" s="3" t="s">
        <v>666</v>
      </c>
      <c r="D273" s="3" t="s">
        <v>586</v>
      </c>
      <c r="E273" s="5" t="s">
        <v>587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650</v>
      </c>
      <c r="B274" s="3" t="s">
        <v>670</v>
      </c>
      <c r="C274" s="3" t="s">
        <v>126</v>
      </c>
      <c r="D274" s="3"/>
      <c r="E274" s="59" t="s">
        <v>459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650</v>
      </c>
      <c r="B275" s="3" t="s">
        <v>670</v>
      </c>
      <c r="C275" s="3" t="s">
        <v>126</v>
      </c>
      <c r="D275" s="3" t="s">
        <v>586</v>
      </c>
      <c r="E275" s="5" t="s">
        <v>587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650</v>
      </c>
      <c r="B276" s="3" t="s">
        <v>638</v>
      </c>
      <c r="C276" s="2"/>
      <c r="D276" s="2"/>
      <c r="E276" s="5" t="s">
        <v>639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650</v>
      </c>
      <c r="B277" s="3" t="s">
        <v>638</v>
      </c>
      <c r="C277" s="3" t="s">
        <v>672</v>
      </c>
      <c r="D277" s="2"/>
      <c r="E277" s="5" t="s">
        <v>248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650</v>
      </c>
      <c r="B278" s="3" t="s">
        <v>638</v>
      </c>
      <c r="C278" s="3" t="s">
        <v>672</v>
      </c>
      <c r="D278" s="3" t="s">
        <v>586</v>
      </c>
      <c r="E278" s="5" t="s">
        <v>587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650</v>
      </c>
      <c r="B279" s="3" t="s">
        <v>638</v>
      </c>
      <c r="C279" s="3" t="s">
        <v>313</v>
      </c>
      <c r="D279" s="3"/>
      <c r="E279" s="31" t="s">
        <v>326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650</v>
      </c>
      <c r="B280" s="3" t="s">
        <v>638</v>
      </c>
      <c r="C280" s="3" t="s">
        <v>313</v>
      </c>
      <c r="D280" s="3" t="s">
        <v>586</v>
      </c>
      <c r="E280" s="31" t="s">
        <v>587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650</v>
      </c>
      <c r="B281" s="3" t="s">
        <v>638</v>
      </c>
      <c r="C281" s="3" t="s">
        <v>673</v>
      </c>
      <c r="D281" s="2"/>
      <c r="E281" s="5" t="s">
        <v>249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650</v>
      </c>
      <c r="B282" s="3" t="s">
        <v>638</v>
      </c>
      <c r="C282" s="3" t="s">
        <v>673</v>
      </c>
      <c r="D282" s="3" t="s">
        <v>641</v>
      </c>
      <c r="E282" s="5" t="s">
        <v>642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650</v>
      </c>
      <c r="B283" s="3" t="s">
        <v>638</v>
      </c>
      <c r="C283" s="3" t="s">
        <v>673</v>
      </c>
      <c r="D283" s="2"/>
      <c r="E283" s="5" t="s">
        <v>249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650</v>
      </c>
      <c r="B284" s="3" t="s">
        <v>638</v>
      </c>
      <c r="C284" s="3" t="s">
        <v>673</v>
      </c>
      <c r="D284" s="3" t="s">
        <v>586</v>
      </c>
      <c r="E284" s="31" t="s">
        <v>587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650</v>
      </c>
      <c r="B285" s="30" t="s">
        <v>638</v>
      </c>
      <c r="C285" s="30" t="s">
        <v>739</v>
      </c>
      <c r="D285" s="2"/>
      <c r="E285" s="5" t="s">
        <v>250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650</v>
      </c>
      <c r="B286" s="30" t="s">
        <v>638</v>
      </c>
      <c r="C286" s="30" t="s">
        <v>739</v>
      </c>
      <c r="D286" s="3" t="s">
        <v>641</v>
      </c>
      <c r="E286" s="5" t="s">
        <v>642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650</v>
      </c>
      <c r="B287" s="30" t="s">
        <v>638</v>
      </c>
      <c r="C287" s="30" t="s">
        <v>739</v>
      </c>
      <c r="D287" s="2"/>
      <c r="E287" s="5" t="s">
        <v>250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650</v>
      </c>
      <c r="B288" s="30" t="s">
        <v>638</v>
      </c>
      <c r="C288" s="30" t="s">
        <v>739</v>
      </c>
      <c r="D288" s="3" t="s">
        <v>586</v>
      </c>
      <c r="E288" s="31" t="s">
        <v>587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650</v>
      </c>
      <c r="B289" s="3" t="s">
        <v>638</v>
      </c>
      <c r="C289" s="3" t="s">
        <v>427</v>
      </c>
      <c r="D289" s="2"/>
      <c r="E289" s="5" t="s">
        <v>251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650</v>
      </c>
      <c r="B290" s="3" t="s">
        <v>638</v>
      </c>
      <c r="C290" s="3" t="s">
        <v>427</v>
      </c>
      <c r="D290" s="3" t="s">
        <v>586</v>
      </c>
      <c r="E290" s="31" t="s">
        <v>587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650</v>
      </c>
      <c r="B291" s="30" t="s">
        <v>638</v>
      </c>
      <c r="C291" s="30" t="s">
        <v>201</v>
      </c>
      <c r="D291" s="2"/>
      <c r="E291" s="5" t="s">
        <v>252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650</v>
      </c>
      <c r="B292" s="30" t="s">
        <v>638</v>
      </c>
      <c r="C292" s="30" t="s">
        <v>201</v>
      </c>
      <c r="D292" s="3" t="s">
        <v>641</v>
      </c>
      <c r="E292" s="5" t="s">
        <v>642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650</v>
      </c>
      <c r="B293" s="30" t="s">
        <v>638</v>
      </c>
      <c r="C293" s="30" t="s">
        <v>126</v>
      </c>
      <c r="D293" s="2"/>
      <c r="E293" s="31" t="s">
        <v>127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650</v>
      </c>
      <c r="B294" s="30" t="s">
        <v>638</v>
      </c>
      <c r="C294" s="30" t="s">
        <v>126</v>
      </c>
      <c r="D294" s="3" t="s">
        <v>641</v>
      </c>
      <c r="E294" s="5" t="s">
        <v>642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674</v>
      </c>
      <c r="B295" s="7"/>
      <c r="C295" s="7"/>
      <c r="D295" s="7"/>
      <c r="E295" s="28" t="s">
        <v>675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674</v>
      </c>
      <c r="B296" s="3" t="s">
        <v>632</v>
      </c>
      <c r="C296" s="2"/>
      <c r="D296" s="2"/>
      <c r="E296" s="5" t="s">
        <v>633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674</v>
      </c>
      <c r="B297" s="3" t="s">
        <v>632</v>
      </c>
      <c r="C297" s="3" t="s">
        <v>634</v>
      </c>
      <c r="D297" s="2"/>
      <c r="E297" s="5" t="s">
        <v>635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674</v>
      </c>
      <c r="B298" s="3" t="s">
        <v>632</v>
      </c>
      <c r="C298" s="3" t="s">
        <v>634</v>
      </c>
      <c r="D298" s="3" t="s">
        <v>586</v>
      </c>
      <c r="E298" s="5" t="s">
        <v>587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674</v>
      </c>
      <c r="B299" s="3" t="s">
        <v>632</v>
      </c>
      <c r="C299" s="3" t="s">
        <v>676</v>
      </c>
      <c r="D299" s="2"/>
      <c r="E299" s="5" t="s">
        <v>658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674</v>
      </c>
      <c r="B300" s="3" t="s">
        <v>632</v>
      </c>
      <c r="C300" s="3" t="s">
        <v>676</v>
      </c>
      <c r="D300" s="3" t="s">
        <v>586</v>
      </c>
      <c r="E300" s="5" t="s">
        <v>587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674</v>
      </c>
      <c r="B301" s="3" t="s">
        <v>632</v>
      </c>
      <c r="C301" s="3" t="s">
        <v>636</v>
      </c>
      <c r="D301" s="2"/>
      <c r="E301" s="5" t="s">
        <v>240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674</v>
      </c>
      <c r="B302" s="3" t="s">
        <v>632</v>
      </c>
      <c r="C302" s="3" t="s">
        <v>636</v>
      </c>
      <c r="D302" s="3" t="s">
        <v>586</v>
      </c>
      <c r="E302" s="5" t="s">
        <v>587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674</v>
      </c>
      <c r="B303" s="30" t="s">
        <v>632</v>
      </c>
      <c r="C303" s="30" t="s">
        <v>128</v>
      </c>
      <c r="D303" s="2"/>
      <c r="E303" s="31" t="s">
        <v>121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674</v>
      </c>
      <c r="B304" s="30" t="s">
        <v>632</v>
      </c>
      <c r="C304" s="30" t="s">
        <v>128</v>
      </c>
      <c r="D304" s="3" t="s">
        <v>568</v>
      </c>
      <c r="E304" s="31" t="s">
        <v>569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674</v>
      </c>
      <c r="B305" s="30" t="s">
        <v>632</v>
      </c>
      <c r="C305" s="30" t="s">
        <v>129</v>
      </c>
      <c r="D305" s="2"/>
      <c r="E305" s="31" t="s">
        <v>125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674</v>
      </c>
      <c r="B306" s="30" t="s">
        <v>632</v>
      </c>
      <c r="C306" s="30" t="s">
        <v>129</v>
      </c>
      <c r="D306" s="3" t="s">
        <v>586</v>
      </c>
      <c r="E306" s="31" t="s">
        <v>587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674</v>
      </c>
      <c r="B307" s="30" t="s">
        <v>632</v>
      </c>
      <c r="C307" s="30" t="s">
        <v>130</v>
      </c>
      <c r="D307" s="2"/>
      <c r="E307" s="31" t="s">
        <v>131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674</v>
      </c>
      <c r="B308" s="30" t="s">
        <v>632</v>
      </c>
      <c r="C308" s="30" t="s">
        <v>130</v>
      </c>
      <c r="D308" s="3" t="s">
        <v>586</v>
      </c>
      <c r="E308" s="31" t="s">
        <v>587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674</v>
      </c>
      <c r="B309" s="3" t="s">
        <v>677</v>
      </c>
      <c r="C309" s="2"/>
      <c r="D309" s="2"/>
      <c r="E309" s="5" t="s">
        <v>678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674</v>
      </c>
      <c r="B310" s="3" t="s">
        <v>677</v>
      </c>
      <c r="C310" s="3" t="s">
        <v>679</v>
      </c>
      <c r="D310" s="2"/>
      <c r="E310" s="5" t="s">
        <v>635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674</v>
      </c>
      <c r="B311" s="3" t="s">
        <v>677</v>
      </c>
      <c r="C311" s="3" t="s">
        <v>679</v>
      </c>
      <c r="D311" s="3" t="s">
        <v>586</v>
      </c>
      <c r="E311" s="5" t="s">
        <v>587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674</v>
      </c>
      <c r="B312" s="3" t="s">
        <v>677</v>
      </c>
      <c r="C312" s="3" t="s">
        <v>680</v>
      </c>
      <c r="D312" s="2"/>
      <c r="E312" s="5" t="s">
        <v>253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674</v>
      </c>
      <c r="B313" s="3" t="s">
        <v>677</v>
      </c>
      <c r="C313" s="3" t="s">
        <v>680</v>
      </c>
      <c r="D313" s="3" t="s">
        <v>586</v>
      </c>
      <c r="E313" s="5" t="s">
        <v>587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674</v>
      </c>
      <c r="B314" s="3" t="s">
        <v>677</v>
      </c>
      <c r="C314" s="3" t="s">
        <v>181</v>
      </c>
      <c r="D314" s="3"/>
      <c r="E314" s="5" t="s">
        <v>247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674</v>
      </c>
      <c r="B315" s="3" t="s">
        <v>677</v>
      </c>
      <c r="C315" s="3" t="s">
        <v>181</v>
      </c>
      <c r="D315" s="3" t="s">
        <v>586</v>
      </c>
      <c r="E315" s="5" t="s">
        <v>587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674</v>
      </c>
      <c r="B316" s="3" t="s">
        <v>677</v>
      </c>
      <c r="C316" s="3" t="s">
        <v>681</v>
      </c>
      <c r="D316" s="2"/>
      <c r="E316" s="5" t="s">
        <v>111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674</v>
      </c>
      <c r="B317" s="3" t="s">
        <v>677</v>
      </c>
      <c r="C317" s="3" t="s">
        <v>681</v>
      </c>
      <c r="D317" s="3" t="s">
        <v>586</v>
      </c>
      <c r="E317" s="5" t="s">
        <v>587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674</v>
      </c>
      <c r="B318" s="3" t="s">
        <v>677</v>
      </c>
      <c r="C318" s="3" t="s">
        <v>682</v>
      </c>
      <c r="D318" s="2"/>
      <c r="E318" s="5" t="s">
        <v>240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674</v>
      </c>
      <c r="B319" s="3" t="s">
        <v>677</v>
      </c>
      <c r="C319" s="3" t="s">
        <v>682</v>
      </c>
      <c r="D319" s="3" t="s">
        <v>586</v>
      </c>
      <c r="E319" s="5" t="s">
        <v>587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674</v>
      </c>
      <c r="B320" s="30" t="s">
        <v>677</v>
      </c>
      <c r="C320" s="30" t="s">
        <v>132</v>
      </c>
      <c r="D320" s="2"/>
      <c r="E320" s="5" t="s">
        <v>121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674</v>
      </c>
      <c r="B321" s="30" t="s">
        <v>677</v>
      </c>
      <c r="C321" s="30" t="s">
        <v>132</v>
      </c>
      <c r="D321" s="3" t="s">
        <v>586</v>
      </c>
      <c r="E321" s="31" t="s">
        <v>587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674</v>
      </c>
      <c r="B322" s="30" t="s">
        <v>677</v>
      </c>
      <c r="C322" s="30" t="s">
        <v>182</v>
      </c>
      <c r="D322" s="3"/>
      <c r="E322" s="5" t="s">
        <v>254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674</v>
      </c>
      <c r="B323" s="30" t="s">
        <v>677</v>
      </c>
      <c r="C323" s="30" t="s">
        <v>182</v>
      </c>
      <c r="D323" s="3" t="s">
        <v>586</v>
      </c>
      <c r="E323" s="5" t="s">
        <v>587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674</v>
      </c>
      <c r="B324" s="30" t="s">
        <v>677</v>
      </c>
      <c r="C324" s="30" t="s">
        <v>133</v>
      </c>
      <c r="D324" s="2"/>
      <c r="E324" s="5" t="s">
        <v>123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674</v>
      </c>
      <c r="B325" s="30" t="s">
        <v>677</v>
      </c>
      <c r="C325" s="30" t="s">
        <v>133</v>
      </c>
      <c r="D325" s="3" t="s">
        <v>586</v>
      </c>
      <c r="E325" s="31" t="s">
        <v>587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674</v>
      </c>
      <c r="B326" s="30" t="s">
        <v>677</v>
      </c>
      <c r="C326" s="30" t="s">
        <v>158</v>
      </c>
      <c r="D326" s="2"/>
      <c r="E326" s="5" t="s">
        <v>255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674</v>
      </c>
      <c r="B327" s="30" t="s">
        <v>677</v>
      </c>
      <c r="C327" s="30" t="s">
        <v>158</v>
      </c>
      <c r="D327" s="3" t="s">
        <v>728</v>
      </c>
      <c r="E327" s="31" t="s">
        <v>729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674</v>
      </c>
      <c r="B328" s="3" t="s">
        <v>677</v>
      </c>
      <c r="C328" s="3" t="s">
        <v>683</v>
      </c>
      <c r="D328" s="2"/>
      <c r="E328" s="5" t="s">
        <v>635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674</v>
      </c>
      <c r="B329" s="3" t="s">
        <v>677</v>
      </c>
      <c r="C329" s="3" t="s">
        <v>683</v>
      </c>
      <c r="D329" s="3" t="s">
        <v>586</v>
      </c>
      <c r="E329" s="5" t="s">
        <v>587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674</v>
      </c>
      <c r="B330" s="30" t="s">
        <v>677</v>
      </c>
      <c r="C330" s="30" t="s">
        <v>134</v>
      </c>
      <c r="D330" s="2"/>
      <c r="E330" s="5" t="s">
        <v>256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674</v>
      </c>
      <c r="B331" s="30" t="s">
        <v>677</v>
      </c>
      <c r="C331" s="30" t="s">
        <v>134</v>
      </c>
      <c r="D331" s="3" t="s">
        <v>586</v>
      </c>
      <c r="E331" s="31" t="s">
        <v>587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674</v>
      </c>
      <c r="B332" s="30" t="s">
        <v>677</v>
      </c>
      <c r="C332" s="30" t="s">
        <v>183</v>
      </c>
      <c r="D332" s="3"/>
      <c r="E332" s="5" t="s">
        <v>176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674</v>
      </c>
      <c r="B333" s="30" t="s">
        <v>677</v>
      </c>
      <c r="C333" s="30" t="s">
        <v>183</v>
      </c>
      <c r="D333" s="3" t="s">
        <v>586</v>
      </c>
      <c r="E333" s="31" t="s">
        <v>587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674</v>
      </c>
      <c r="B334" s="3" t="s">
        <v>677</v>
      </c>
      <c r="C334" s="3" t="s">
        <v>684</v>
      </c>
      <c r="D334" s="2"/>
      <c r="E334" s="5" t="s">
        <v>111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674</v>
      </c>
      <c r="B335" s="3" t="s">
        <v>677</v>
      </c>
      <c r="C335" s="3" t="s">
        <v>684</v>
      </c>
      <c r="D335" s="3" t="s">
        <v>586</v>
      </c>
      <c r="E335" s="5" t="s">
        <v>587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674</v>
      </c>
      <c r="B336" s="3" t="s">
        <v>677</v>
      </c>
      <c r="C336" s="3" t="s">
        <v>130</v>
      </c>
      <c r="D336" s="2"/>
      <c r="E336" s="5" t="s">
        <v>121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674</v>
      </c>
      <c r="B337" s="3" t="s">
        <v>677</v>
      </c>
      <c r="C337" s="3" t="s">
        <v>130</v>
      </c>
      <c r="D337" s="3" t="s">
        <v>586</v>
      </c>
      <c r="E337" s="5" t="s">
        <v>587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674</v>
      </c>
      <c r="B338" s="3" t="s">
        <v>677</v>
      </c>
      <c r="C338" s="30" t="s">
        <v>184</v>
      </c>
      <c r="D338" s="3"/>
      <c r="E338" s="5" t="s">
        <v>246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674</v>
      </c>
      <c r="B339" s="3" t="s">
        <v>677</v>
      </c>
      <c r="C339" s="30" t="s">
        <v>184</v>
      </c>
      <c r="D339" s="3" t="s">
        <v>586</v>
      </c>
      <c r="E339" s="5" t="s">
        <v>587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674</v>
      </c>
      <c r="B340" s="30" t="s">
        <v>677</v>
      </c>
      <c r="C340" s="30" t="s">
        <v>135</v>
      </c>
      <c r="D340" s="2"/>
      <c r="E340" s="31" t="s">
        <v>125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674</v>
      </c>
      <c r="B341" s="30" t="s">
        <v>677</v>
      </c>
      <c r="C341" s="30" t="s">
        <v>135</v>
      </c>
      <c r="D341" s="3" t="s">
        <v>586</v>
      </c>
      <c r="E341" s="31" t="s">
        <v>587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674</v>
      </c>
      <c r="B342" s="3" t="s">
        <v>677</v>
      </c>
      <c r="C342" s="3" t="s">
        <v>685</v>
      </c>
      <c r="D342" s="2"/>
      <c r="E342" s="5" t="s">
        <v>635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674</v>
      </c>
      <c r="B343" s="3" t="s">
        <v>677</v>
      </c>
      <c r="C343" s="3" t="s">
        <v>685</v>
      </c>
      <c r="D343" s="3" t="s">
        <v>586</v>
      </c>
      <c r="E343" s="5" t="s">
        <v>587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674</v>
      </c>
      <c r="B344" s="30" t="s">
        <v>677</v>
      </c>
      <c r="C344" s="30" t="s">
        <v>136</v>
      </c>
      <c r="D344" s="2"/>
      <c r="E344" s="5" t="s">
        <v>253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674</v>
      </c>
      <c r="B345" s="30" t="s">
        <v>677</v>
      </c>
      <c r="C345" s="30" t="s">
        <v>136</v>
      </c>
      <c r="D345" s="3" t="s">
        <v>586</v>
      </c>
      <c r="E345" s="31" t="s">
        <v>587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674</v>
      </c>
      <c r="B346" s="3" t="s">
        <v>677</v>
      </c>
      <c r="C346" s="3" t="s">
        <v>686</v>
      </c>
      <c r="D346" s="2"/>
      <c r="E346" s="5" t="s">
        <v>240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674</v>
      </c>
      <c r="B347" s="3" t="s">
        <v>677</v>
      </c>
      <c r="C347" s="3" t="s">
        <v>686</v>
      </c>
      <c r="D347" s="3" t="s">
        <v>586</v>
      </c>
      <c r="E347" s="5" t="s">
        <v>587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674</v>
      </c>
      <c r="B348" s="3" t="s">
        <v>677</v>
      </c>
      <c r="C348" s="3" t="s">
        <v>687</v>
      </c>
      <c r="D348" s="2"/>
      <c r="E348" s="5" t="s">
        <v>688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674</v>
      </c>
      <c r="B349" s="3" t="s">
        <v>677</v>
      </c>
      <c r="C349" s="3" t="s">
        <v>687</v>
      </c>
      <c r="D349" s="3" t="s">
        <v>586</v>
      </c>
      <c r="E349" s="5" t="s">
        <v>587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674</v>
      </c>
      <c r="B350" s="3" t="s">
        <v>677</v>
      </c>
      <c r="C350" s="30" t="s">
        <v>313</v>
      </c>
      <c r="D350" s="3"/>
      <c r="E350" s="31" t="s">
        <v>326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674</v>
      </c>
      <c r="B351" s="3" t="s">
        <v>677</v>
      </c>
      <c r="C351" s="30" t="s">
        <v>313</v>
      </c>
      <c r="D351" s="3" t="s">
        <v>586</v>
      </c>
      <c r="E351" s="31" t="s">
        <v>587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674</v>
      </c>
      <c r="B352" s="30" t="s">
        <v>677</v>
      </c>
      <c r="C352" s="30" t="s">
        <v>137</v>
      </c>
      <c r="D352" s="2"/>
      <c r="E352" s="5" t="s">
        <v>257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674</v>
      </c>
      <c r="B353" s="30" t="s">
        <v>677</v>
      </c>
      <c r="C353" s="30" t="s">
        <v>137</v>
      </c>
      <c r="D353" s="3" t="s">
        <v>586</v>
      </c>
      <c r="E353" s="31" t="s">
        <v>587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674</v>
      </c>
      <c r="B354" s="30" t="s">
        <v>677</v>
      </c>
      <c r="C354" s="30" t="s">
        <v>137</v>
      </c>
      <c r="D354" s="2"/>
      <c r="E354" s="5" t="s">
        <v>257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674</v>
      </c>
      <c r="B355" s="30" t="s">
        <v>677</v>
      </c>
      <c r="C355" s="30" t="s">
        <v>137</v>
      </c>
      <c r="D355" s="3" t="s">
        <v>568</v>
      </c>
      <c r="E355" s="31" t="s">
        <v>569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674</v>
      </c>
      <c r="B356" s="30" t="s">
        <v>677</v>
      </c>
      <c r="C356" s="30" t="s">
        <v>202</v>
      </c>
      <c r="D356" s="2"/>
      <c r="E356" s="5" t="s">
        <v>258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674</v>
      </c>
      <c r="B357" s="30" t="s">
        <v>677</v>
      </c>
      <c r="C357" s="30" t="s">
        <v>202</v>
      </c>
      <c r="D357" s="3" t="s">
        <v>586</v>
      </c>
      <c r="E357" s="31" t="s">
        <v>587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674</v>
      </c>
      <c r="B358" s="3" t="s">
        <v>689</v>
      </c>
      <c r="C358" s="2"/>
      <c r="D358" s="2"/>
      <c r="E358" s="5" t="s">
        <v>690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674</v>
      </c>
      <c r="B359" s="3" t="s">
        <v>689</v>
      </c>
      <c r="C359" s="3" t="s">
        <v>618</v>
      </c>
      <c r="D359" s="2"/>
      <c r="E359" s="5" t="s">
        <v>589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674</v>
      </c>
      <c r="B360" s="3" t="s">
        <v>689</v>
      </c>
      <c r="C360" s="3" t="s">
        <v>618</v>
      </c>
      <c r="D360" s="3" t="s">
        <v>568</v>
      </c>
      <c r="E360" s="5" t="s">
        <v>569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674</v>
      </c>
      <c r="B361" s="3" t="s">
        <v>689</v>
      </c>
      <c r="C361" s="3" t="s">
        <v>205</v>
      </c>
      <c r="D361" s="3"/>
      <c r="E361" s="5" t="s">
        <v>744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674</v>
      </c>
      <c r="B362" s="3" t="s">
        <v>689</v>
      </c>
      <c r="C362" s="3" t="s">
        <v>205</v>
      </c>
      <c r="D362" s="3" t="s">
        <v>203</v>
      </c>
      <c r="E362" s="31" t="s">
        <v>204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674</v>
      </c>
      <c r="B363" s="3" t="s">
        <v>689</v>
      </c>
      <c r="C363" s="3" t="s">
        <v>672</v>
      </c>
      <c r="D363" s="2"/>
      <c r="E363" s="5" t="s">
        <v>248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674</v>
      </c>
      <c r="B364" s="3" t="s">
        <v>689</v>
      </c>
      <c r="C364" s="3" t="s">
        <v>672</v>
      </c>
      <c r="D364" s="3" t="s">
        <v>586</v>
      </c>
      <c r="E364" s="5" t="s">
        <v>587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674</v>
      </c>
      <c r="B365" s="3" t="s">
        <v>689</v>
      </c>
      <c r="C365" s="3" t="s">
        <v>691</v>
      </c>
      <c r="D365" s="2"/>
      <c r="E365" s="5" t="s">
        <v>111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674</v>
      </c>
      <c r="B366" s="3" t="s">
        <v>689</v>
      </c>
      <c r="C366" s="3" t="s">
        <v>691</v>
      </c>
      <c r="D366" s="3" t="s">
        <v>586</v>
      </c>
      <c r="E366" s="5" t="s">
        <v>587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674</v>
      </c>
      <c r="B367" s="30" t="s">
        <v>689</v>
      </c>
      <c r="C367" s="30" t="s">
        <v>138</v>
      </c>
      <c r="D367" s="2"/>
      <c r="E367" s="31" t="s">
        <v>140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674</v>
      </c>
      <c r="B368" s="30" t="s">
        <v>689</v>
      </c>
      <c r="C368" s="30" t="s">
        <v>138</v>
      </c>
      <c r="D368" s="3" t="s">
        <v>586</v>
      </c>
      <c r="E368" s="31" t="s">
        <v>587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674</v>
      </c>
      <c r="B369" s="30" t="s">
        <v>689</v>
      </c>
      <c r="C369" s="30" t="s">
        <v>139</v>
      </c>
      <c r="D369" s="2"/>
      <c r="E369" s="31" t="s">
        <v>125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674</v>
      </c>
      <c r="B370" s="30" t="s">
        <v>689</v>
      </c>
      <c r="C370" s="30" t="s">
        <v>139</v>
      </c>
      <c r="D370" s="3" t="s">
        <v>586</v>
      </c>
      <c r="E370" s="31" t="s">
        <v>587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674</v>
      </c>
      <c r="B371" s="30" t="s">
        <v>689</v>
      </c>
      <c r="C371" s="30" t="s">
        <v>604</v>
      </c>
      <c r="D371" s="3"/>
      <c r="E371" s="5" t="s">
        <v>230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674</v>
      </c>
      <c r="B372" s="30" t="s">
        <v>689</v>
      </c>
      <c r="C372" s="30" t="s">
        <v>604</v>
      </c>
      <c r="D372" s="3" t="s">
        <v>568</v>
      </c>
      <c r="E372" s="31" t="s">
        <v>587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674</v>
      </c>
      <c r="B373" s="30" t="s">
        <v>689</v>
      </c>
      <c r="C373" s="30" t="s">
        <v>346</v>
      </c>
      <c r="D373" s="3"/>
      <c r="E373" s="31" t="s">
        <v>389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674</v>
      </c>
      <c r="B374" s="30" t="s">
        <v>689</v>
      </c>
      <c r="C374" s="30" t="s">
        <v>346</v>
      </c>
      <c r="D374" s="3" t="s">
        <v>586</v>
      </c>
      <c r="E374" s="31" t="s">
        <v>587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674</v>
      </c>
      <c r="B375" s="30" t="s">
        <v>689</v>
      </c>
      <c r="C375" s="30" t="s">
        <v>353</v>
      </c>
      <c r="D375" s="3"/>
      <c r="E375" s="31" t="s">
        <v>396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674</v>
      </c>
      <c r="B376" s="30" t="s">
        <v>689</v>
      </c>
      <c r="C376" s="30" t="s">
        <v>353</v>
      </c>
      <c r="D376" s="3" t="s">
        <v>203</v>
      </c>
      <c r="E376" s="31" t="s">
        <v>204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674</v>
      </c>
      <c r="B377" s="30" t="s">
        <v>644</v>
      </c>
      <c r="C377" s="30"/>
      <c r="D377" s="3"/>
      <c r="E377" s="31" t="s">
        <v>645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674</v>
      </c>
      <c r="B378" s="30" t="s">
        <v>644</v>
      </c>
      <c r="C378" s="30" t="s">
        <v>218</v>
      </c>
      <c r="D378" s="3"/>
      <c r="E378" s="31" t="s">
        <v>300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674</v>
      </c>
      <c r="B379" s="30" t="s">
        <v>644</v>
      </c>
      <c r="C379" s="30" t="s">
        <v>218</v>
      </c>
      <c r="D379" s="3" t="s">
        <v>648</v>
      </c>
      <c r="E379" s="31" t="s">
        <v>649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692</v>
      </c>
      <c r="B380" s="7"/>
      <c r="C380" s="7"/>
      <c r="D380" s="7"/>
      <c r="E380" s="28" t="s">
        <v>693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692</v>
      </c>
      <c r="B381" s="3" t="s">
        <v>632</v>
      </c>
      <c r="C381" s="2"/>
      <c r="D381" s="2"/>
      <c r="E381" s="5" t="s">
        <v>633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692</v>
      </c>
      <c r="B382" s="3" t="s">
        <v>632</v>
      </c>
      <c r="C382" s="3" t="s">
        <v>354</v>
      </c>
      <c r="D382" s="2"/>
      <c r="E382" s="31" t="s">
        <v>397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692</v>
      </c>
      <c r="B383" s="3" t="s">
        <v>632</v>
      </c>
      <c r="C383" s="3" t="s">
        <v>354</v>
      </c>
      <c r="D383" s="3" t="s">
        <v>586</v>
      </c>
      <c r="E383" s="31" t="s">
        <v>587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692</v>
      </c>
      <c r="B384" s="3" t="s">
        <v>632</v>
      </c>
      <c r="C384" s="3" t="s">
        <v>694</v>
      </c>
      <c r="D384" s="2"/>
      <c r="E384" s="5" t="s">
        <v>93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692</v>
      </c>
      <c r="B385" s="3" t="s">
        <v>632</v>
      </c>
      <c r="C385" s="3" t="s">
        <v>694</v>
      </c>
      <c r="D385" s="3" t="s">
        <v>586</v>
      </c>
      <c r="E385" s="5" t="s">
        <v>587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692</v>
      </c>
      <c r="B386" s="3" t="s">
        <v>632</v>
      </c>
      <c r="C386" s="3" t="s">
        <v>695</v>
      </c>
      <c r="D386" s="2"/>
      <c r="E386" s="5" t="s">
        <v>259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692</v>
      </c>
      <c r="B387" s="3" t="s">
        <v>632</v>
      </c>
      <c r="C387" s="3" t="s">
        <v>695</v>
      </c>
      <c r="D387" s="3" t="s">
        <v>586</v>
      </c>
      <c r="E387" s="5" t="s">
        <v>587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692</v>
      </c>
      <c r="B388" s="3" t="s">
        <v>632</v>
      </c>
      <c r="C388" s="3" t="s">
        <v>185</v>
      </c>
      <c r="D388" s="3"/>
      <c r="E388" s="5" t="s">
        <v>176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692</v>
      </c>
      <c r="B389" s="3" t="s">
        <v>632</v>
      </c>
      <c r="C389" s="3" t="s">
        <v>185</v>
      </c>
      <c r="D389" s="3" t="s">
        <v>586</v>
      </c>
      <c r="E389" s="31" t="s">
        <v>587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692</v>
      </c>
      <c r="B390" s="3" t="s">
        <v>632</v>
      </c>
      <c r="C390" s="3" t="s">
        <v>696</v>
      </c>
      <c r="D390" s="2"/>
      <c r="E390" s="5" t="s">
        <v>697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692</v>
      </c>
      <c r="B391" s="3" t="s">
        <v>632</v>
      </c>
      <c r="C391" s="3" t="s">
        <v>696</v>
      </c>
      <c r="D391" s="3" t="s">
        <v>586</v>
      </c>
      <c r="E391" s="5" t="s">
        <v>587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692</v>
      </c>
      <c r="B392" s="3" t="s">
        <v>632</v>
      </c>
      <c r="C392" s="3" t="s">
        <v>698</v>
      </c>
      <c r="D392" s="2"/>
      <c r="E392" s="5" t="s">
        <v>260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692</v>
      </c>
      <c r="B393" s="3" t="s">
        <v>632</v>
      </c>
      <c r="C393" s="3" t="s">
        <v>698</v>
      </c>
      <c r="D393" s="3" t="s">
        <v>586</v>
      </c>
      <c r="E393" s="5" t="s">
        <v>587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692</v>
      </c>
      <c r="B394" s="3" t="s">
        <v>632</v>
      </c>
      <c r="C394" s="3" t="s">
        <v>699</v>
      </c>
      <c r="D394" s="2"/>
      <c r="E394" s="5" t="s">
        <v>261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692</v>
      </c>
      <c r="B395" s="3" t="s">
        <v>632</v>
      </c>
      <c r="C395" s="3" t="s">
        <v>699</v>
      </c>
      <c r="D395" s="3" t="s">
        <v>586</v>
      </c>
      <c r="E395" s="5" t="s">
        <v>587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692</v>
      </c>
      <c r="B396" s="3" t="s">
        <v>632</v>
      </c>
      <c r="C396" s="3" t="s">
        <v>700</v>
      </c>
      <c r="D396" s="2"/>
      <c r="E396" s="5" t="s">
        <v>111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692</v>
      </c>
      <c r="B397" s="3" t="s">
        <v>632</v>
      </c>
      <c r="C397" s="3" t="s">
        <v>700</v>
      </c>
      <c r="D397" s="3" t="s">
        <v>586</v>
      </c>
      <c r="E397" s="5" t="s">
        <v>587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692</v>
      </c>
      <c r="B398" s="3" t="s">
        <v>632</v>
      </c>
      <c r="C398" s="3" t="s">
        <v>701</v>
      </c>
      <c r="D398" s="2"/>
      <c r="E398" s="5" t="s">
        <v>262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692</v>
      </c>
      <c r="B399" s="3" t="s">
        <v>632</v>
      </c>
      <c r="C399" s="3" t="s">
        <v>701</v>
      </c>
      <c r="D399" s="3" t="s">
        <v>586</v>
      </c>
      <c r="E399" s="5" t="s">
        <v>587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692</v>
      </c>
      <c r="B400" s="30" t="s">
        <v>632</v>
      </c>
      <c r="C400" s="30" t="s">
        <v>87</v>
      </c>
      <c r="D400" s="2"/>
      <c r="E400" s="31" t="s">
        <v>141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692</v>
      </c>
      <c r="B401" s="30" t="s">
        <v>632</v>
      </c>
      <c r="C401" s="30" t="s">
        <v>87</v>
      </c>
      <c r="D401" s="3" t="s">
        <v>586</v>
      </c>
      <c r="E401" s="31" t="s">
        <v>587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692</v>
      </c>
      <c r="B402" s="30" t="s">
        <v>632</v>
      </c>
      <c r="C402" s="30" t="s">
        <v>88</v>
      </c>
      <c r="D402" s="2"/>
      <c r="E402" s="5" t="s">
        <v>142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692</v>
      </c>
      <c r="B403" s="30" t="s">
        <v>632</v>
      </c>
      <c r="C403" s="30" t="s">
        <v>88</v>
      </c>
      <c r="D403" s="3" t="s">
        <v>586</v>
      </c>
      <c r="E403" s="31" t="s">
        <v>587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692</v>
      </c>
      <c r="B404" s="30" t="s">
        <v>632</v>
      </c>
      <c r="C404" s="30" t="s">
        <v>89</v>
      </c>
      <c r="D404" s="2"/>
      <c r="E404" s="5" t="s">
        <v>143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692</v>
      </c>
      <c r="B405" s="30" t="s">
        <v>632</v>
      </c>
      <c r="C405" s="30" t="s">
        <v>89</v>
      </c>
      <c r="D405" s="3" t="s">
        <v>586</v>
      </c>
      <c r="E405" s="31" t="s">
        <v>587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692</v>
      </c>
      <c r="B406" s="30" t="s">
        <v>632</v>
      </c>
      <c r="C406" s="30" t="s">
        <v>91</v>
      </c>
      <c r="D406" s="2"/>
      <c r="E406" s="5" t="s">
        <v>144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692</v>
      </c>
      <c r="B407" s="30" t="s">
        <v>632</v>
      </c>
      <c r="C407" s="30" t="s">
        <v>91</v>
      </c>
      <c r="D407" s="3" t="s">
        <v>586</v>
      </c>
      <c r="E407" s="31" t="s">
        <v>587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692</v>
      </c>
      <c r="B408" s="3" t="s">
        <v>632</v>
      </c>
      <c r="C408" s="3" t="s">
        <v>188</v>
      </c>
      <c r="D408" s="2"/>
      <c r="E408" s="31" t="s">
        <v>254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692</v>
      </c>
      <c r="B409" s="3" t="s">
        <v>632</v>
      </c>
      <c r="C409" s="3" t="s">
        <v>188</v>
      </c>
      <c r="D409" s="3" t="s">
        <v>586</v>
      </c>
      <c r="E409" s="31" t="s">
        <v>587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692</v>
      </c>
      <c r="B410" s="3" t="s">
        <v>632</v>
      </c>
      <c r="C410" s="3" t="s">
        <v>186</v>
      </c>
      <c r="D410" s="3"/>
      <c r="E410" s="5" t="s">
        <v>246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692</v>
      </c>
      <c r="B411" s="3" t="s">
        <v>632</v>
      </c>
      <c r="C411" s="3" t="s">
        <v>186</v>
      </c>
      <c r="D411" s="3" t="s">
        <v>586</v>
      </c>
      <c r="E411" s="5" t="s">
        <v>587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692</v>
      </c>
      <c r="B412" s="3" t="s">
        <v>632</v>
      </c>
      <c r="C412" s="3" t="s">
        <v>702</v>
      </c>
      <c r="D412" s="2"/>
      <c r="E412" s="5" t="s">
        <v>263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692</v>
      </c>
      <c r="B413" s="3" t="s">
        <v>632</v>
      </c>
      <c r="C413" s="3" t="s">
        <v>702</v>
      </c>
      <c r="D413" s="3" t="s">
        <v>586</v>
      </c>
      <c r="E413" s="5" t="s">
        <v>587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692</v>
      </c>
      <c r="B414" s="30" t="s">
        <v>632</v>
      </c>
      <c r="C414" s="30" t="s">
        <v>145</v>
      </c>
      <c r="D414" s="2"/>
      <c r="E414" s="5" t="s">
        <v>125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692</v>
      </c>
      <c r="B415" s="30" t="s">
        <v>632</v>
      </c>
      <c r="C415" s="30" t="s">
        <v>145</v>
      </c>
      <c r="D415" s="3" t="s">
        <v>586</v>
      </c>
      <c r="E415" s="31" t="s">
        <v>587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692</v>
      </c>
      <c r="B416" s="3" t="s">
        <v>632</v>
      </c>
      <c r="C416" s="3" t="s">
        <v>634</v>
      </c>
      <c r="D416" s="2"/>
      <c r="E416" s="5" t="s">
        <v>635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692</v>
      </c>
      <c r="B417" s="3" t="s">
        <v>632</v>
      </c>
      <c r="C417" s="3" t="s">
        <v>634</v>
      </c>
      <c r="D417" s="3" t="s">
        <v>586</v>
      </c>
      <c r="E417" s="5" t="s">
        <v>587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692</v>
      </c>
      <c r="B418" s="30" t="s">
        <v>632</v>
      </c>
      <c r="C418" s="30" t="s">
        <v>146</v>
      </c>
      <c r="D418" s="2"/>
      <c r="E418" s="5" t="s">
        <v>264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692</v>
      </c>
      <c r="B419" s="30" t="s">
        <v>632</v>
      </c>
      <c r="C419" s="30" t="s">
        <v>146</v>
      </c>
      <c r="D419" s="3" t="s">
        <v>586</v>
      </c>
      <c r="E419" s="31" t="s">
        <v>587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692</v>
      </c>
      <c r="B420" s="30" t="s">
        <v>632</v>
      </c>
      <c r="C420" s="30" t="s">
        <v>157</v>
      </c>
      <c r="D420" s="3"/>
      <c r="E420" s="5" t="s">
        <v>265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692</v>
      </c>
      <c r="B421" s="30" t="s">
        <v>632</v>
      </c>
      <c r="C421" s="30" t="s">
        <v>157</v>
      </c>
      <c r="D421" s="3" t="s">
        <v>728</v>
      </c>
      <c r="E421" s="31" t="s">
        <v>729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692</v>
      </c>
      <c r="B422" s="3" t="s">
        <v>632</v>
      </c>
      <c r="C422" s="3" t="s">
        <v>676</v>
      </c>
      <c r="D422" s="2"/>
      <c r="E422" s="5" t="s">
        <v>111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692</v>
      </c>
      <c r="B423" s="3" t="s">
        <v>632</v>
      </c>
      <c r="C423" s="3" t="s">
        <v>676</v>
      </c>
      <c r="D423" s="3" t="s">
        <v>586</v>
      </c>
      <c r="E423" s="5" t="s">
        <v>587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692</v>
      </c>
      <c r="B424" s="3" t="s">
        <v>632</v>
      </c>
      <c r="C424" s="3" t="s">
        <v>636</v>
      </c>
      <c r="D424" s="2"/>
      <c r="E424" s="5" t="s">
        <v>637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692</v>
      </c>
      <c r="B425" s="3" t="s">
        <v>632</v>
      </c>
      <c r="C425" s="3" t="s">
        <v>636</v>
      </c>
      <c r="D425" s="3" t="s">
        <v>586</v>
      </c>
      <c r="E425" s="5" t="s">
        <v>587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692</v>
      </c>
      <c r="B426" s="30" t="s">
        <v>632</v>
      </c>
      <c r="C426" s="30" t="s">
        <v>129</v>
      </c>
      <c r="D426" s="2"/>
      <c r="E426" s="31" t="s">
        <v>125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692</v>
      </c>
      <c r="B427" s="30" t="s">
        <v>632</v>
      </c>
      <c r="C427" s="30" t="s">
        <v>129</v>
      </c>
      <c r="D427" s="3" t="s">
        <v>586</v>
      </c>
      <c r="E427" s="31" t="s">
        <v>587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692</v>
      </c>
      <c r="B428" s="30" t="s">
        <v>632</v>
      </c>
      <c r="C428" s="30" t="s">
        <v>152</v>
      </c>
      <c r="D428" s="3"/>
      <c r="E428" s="31" t="s">
        <v>270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692</v>
      </c>
      <c r="B429" s="30" t="s">
        <v>632</v>
      </c>
      <c r="C429" s="30" t="s">
        <v>152</v>
      </c>
      <c r="D429" s="3" t="s">
        <v>586</v>
      </c>
      <c r="E429" s="31" t="s">
        <v>587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692</v>
      </c>
      <c r="B430" s="30" t="s">
        <v>632</v>
      </c>
      <c r="C430" s="30" t="s">
        <v>356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692</v>
      </c>
      <c r="B431" s="30" t="s">
        <v>632</v>
      </c>
      <c r="C431" s="30" t="s">
        <v>356</v>
      </c>
      <c r="D431" s="3" t="s">
        <v>586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692</v>
      </c>
      <c r="B432" s="3" t="s">
        <v>632</v>
      </c>
      <c r="C432" s="3" t="s">
        <v>703</v>
      </c>
      <c r="D432" s="2"/>
      <c r="E432" s="5" t="s">
        <v>704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692</v>
      </c>
      <c r="B433" s="3" t="s">
        <v>632</v>
      </c>
      <c r="C433" s="3" t="s">
        <v>703</v>
      </c>
      <c r="D433" s="3" t="s">
        <v>586</v>
      </c>
      <c r="E433" s="5" t="s">
        <v>587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692</v>
      </c>
      <c r="B434" s="30" t="s">
        <v>632</v>
      </c>
      <c r="C434" s="30" t="s">
        <v>147</v>
      </c>
      <c r="D434" s="2"/>
      <c r="E434" s="5" t="s">
        <v>266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692</v>
      </c>
      <c r="B435" s="30" t="s">
        <v>632</v>
      </c>
      <c r="C435" s="30" t="s">
        <v>147</v>
      </c>
      <c r="D435" s="3" t="s">
        <v>586</v>
      </c>
      <c r="E435" s="5" t="s">
        <v>587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692</v>
      </c>
      <c r="B436" s="30" t="s">
        <v>632</v>
      </c>
      <c r="C436" s="30" t="s">
        <v>147</v>
      </c>
      <c r="D436" s="2"/>
      <c r="E436" s="5" t="s">
        <v>266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692</v>
      </c>
      <c r="B437" s="30" t="s">
        <v>632</v>
      </c>
      <c r="C437" s="30" t="s">
        <v>147</v>
      </c>
      <c r="D437" s="3" t="s">
        <v>568</v>
      </c>
      <c r="E437" s="31" t="s">
        <v>569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692</v>
      </c>
      <c r="B438" s="30" t="s">
        <v>632</v>
      </c>
      <c r="C438" s="30" t="s">
        <v>428</v>
      </c>
      <c r="D438" s="3"/>
      <c r="E438" s="59" t="s">
        <v>458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692</v>
      </c>
      <c r="B439" s="30" t="s">
        <v>632</v>
      </c>
      <c r="C439" s="30" t="s">
        <v>428</v>
      </c>
      <c r="D439" s="3" t="s">
        <v>586</v>
      </c>
      <c r="E439" s="5" t="s">
        <v>587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692</v>
      </c>
      <c r="B440" s="30" t="s">
        <v>632</v>
      </c>
      <c r="C440" s="30" t="s">
        <v>148</v>
      </c>
      <c r="D440" s="2"/>
      <c r="E440" s="5" t="s">
        <v>267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692</v>
      </c>
      <c r="B441" s="30" t="s">
        <v>632</v>
      </c>
      <c r="C441" s="30" t="s">
        <v>148</v>
      </c>
      <c r="D441" s="3" t="s">
        <v>586</v>
      </c>
      <c r="E441" s="5" t="s">
        <v>587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692</v>
      </c>
      <c r="B442" s="30" t="s">
        <v>632</v>
      </c>
      <c r="C442" s="30" t="s">
        <v>148</v>
      </c>
      <c r="D442" s="2"/>
      <c r="E442" s="5" t="s">
        <v>267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692</v>
      </c>
      <c r="B443" s="30" t="s">
        <v>632</v>
      </c>
      <c r="C443" s="30" t="s">
        <v>148</v>
      </c>
      <c r="D443" s="3" t="s">
        <v>568</v>
      </c>
      <c r="E443" s="31" t="s">
        <v>569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692</v>
      </c>
      <c r="B444" s="30" t="s">
        <v>632</v>
      </c>
      <c r="C444" s="30" t="s">
        <v>149</v>
      </c>
      <c r="D444" s="2"/>
      <c r="E444" s="5" t="s">
        <v>150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692</v>
      </c>
      <c r="B445" s="30" t="s">
        <v>632</v>
      </c>
      <c r="C445" s="30" t="s">
        <v>149</v>
      </c>
      <c r="D445" s="3" t="s">
        <v>586</v>
      </c>
      <c r="E445" s="5" t="s">
        <v>587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692</v>
      </c>
      <c r="B446" s="30" t="s">
        <v>632</v>
      </c>
      <c r="C446" s="30" t="s">
        <v>149</v>
      </c>
      <c r="D446" s="2"/>
      <c r="E446" s="5" t="s">
        <v>150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692</v>
      </c>
      <c r="B447" s="30" t="s">
        <v>632</v>
      </c>
      <c r="C447" s="30" t="s">
        <v>149</v>
      </c>
      <c r="D447" s="3" t="s">
        <v>568</v>
      </c>
      <c r="E447" s="31" t="s">
        <v>569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692</v>
      </c>
      <c r="B448" s="30" t="s">
        <v>632</v>
      </c>
      <c r="C448" s="30" t="s">
        <v>151</v>
      </c>
      <c r="D448" s="2"/>
      <c r="E448" s="5" t="s">
        <v>268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692</v>
      </c>
      <c r="B449" s="30" t="s">
        <v>632</v>
      </c>
      <c r="C449" s="30" t="s">
        <v>151</v>
      </c>
      <c r="D449" s="3" t="s">
        <v>586</v>
      </c>
      <c r="E449" s="5" t="s">
        <v>587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692</v>
      </c>
      <c r="B450" s="30" t="s">
        <v>632</v>
      </c>
      <c r="C450" s="30" t="s">
        <v>151</v>
      </c>
      <c r="D450" s="2"/>
      <c r="E450" s="5" t="s">
        <v>268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692</v>
      </c>
      <c r="B451" s="30" t="s">
        <v>632</v>
      </c>
      <c r="C451" s="30" t="s">
        <v>151</v>
      </c>
      <c r="D451" s="3" t="s">
        <v>568</v>
      </c>
      <c r="E451" s="31" t="s">
        <v>569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692</v>
      </c>
      <c r="B452" s="30" t="s">
        <v>112</v>
      </c>
      <c r="C452" s="33"/>
      <c r="D452" s="2"/>
      <c r="E452" s="31" t="s">
        <v>116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692</v>
      </c>
      <c r="B453" s="30" t="s">
        <v>112</v>
      </c>
      <c r="C453" s="30" t="s">
        <v>113</v>
      </c>
      <c r="D453" s="2"/>
      <c r="E453" s="31" t="s">
        <v>117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692</v>
      </c>
      <c r="B454" s="30" t="s">
        <v>112</v>
      </c>
      <c r="C454" s="30" t="s">
        <v>113</v>
      </c>
      <c r="D454" s="3" t="s">
        <v>586</v>
      </c>
      <c r="E454" s="31" t="s">
        <v>587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692</v>
      </c>
      <c r="B455" s="30" t="s">
        <v>705</v>
      </c>
      <c r="C455" s="30"/>
      <c r="D455" s="3"/>
      <c r="E455" s="31" t="s">
        <v>706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692</v>
      </c>
      <c r="B456" s="30" t="s">
        <v>705</v>
      </c>
      <c r="C456" s="30" t="s">
        <v>315</v>
      </c>
      <c r="D456" s="3"/>
      <c r="E456" s="31" t="s">
        <v>327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692</v>
      </c>
      <c r="B457" s="30" t="s">
        <v>705</v>
      </c>
      <c r="C457" s="30" t="s">
        <v>315</v>
      </c>
      <c r="D457" s="3" t="s">
        <v>586</v>
      </c>
      <c r="E457" s="31" t="s">
        <v>587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692</v>
      </c>
      <c r="B458" s="3" t="s">
        <v>707</v>
      </c>
      <c r="C458" s="2"/>
      <c r="D458" s="2"/>
      <c r="E458" s="5" t="s">
        <v>708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692</v>
      </c>
      <c r="B459" s="3" t="s">
        <v>707</v>
      </c>
      <c r="C459" s="3" t="s">
        <v>618</v>
      </c>
      <c r="D459" s="2"/>
      <c r="E459" s="5" t="s">
        <v>589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692</v>
      </c>
      <c r="B460" s="3" t="s">
        <v>707</v>
      </c>
      <c r="C460" s="3" t="s">
        <v>618</v>
      </c>
      <c r="D460" s="3" t="s">
        <v>568</v>
      </c>
      <c r="E460" s="5" t="s">
        <v>569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692</v>
      </c>
      <c r="B461" s="3" t="s">
        <v>707</v>
      </c>
      <c r="C461" s="3" t="s">
        <v>588</v>
      </c>
      <c r="D461" s="2"/>
      <c r="E461" s="5" t="s">
        <v>589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692</v>
      </c>
      <c r="B462" s="3" t="s">
        <v>707</v>
      </c>
      <c r="C462" s="3" t="s">
        <v>588</v>
      </c>
      <c r="D462" s="3" t="s">
        <v>568</v>
      </c>
      <c r="E462" s="5" t="s">
        <v>569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692</v>
      </c>
      <c r="B463" s="3" t="s">
        <v>707</v>
      </c>
      <c r="C463" s="3" t="s">
        <v>672</v>
      </c>
      <c r="D463" s="2"/>
      <c r="E463" s="5" t="s">
        <v>248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692</v>
      </c>
      <c r="B464" s="3" t="s">
        <v>707</v>
      </c>
      <c r="C464" s="3" t="s">
        <v>672</v>
      </c>
      <c r="D464" s="3" t="s">
        <v>586</v>
      </c>
      <c r="E464" s="5" t="s">
        <v>587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692</v>
      </c>
      <c r="B465" s="3" t="s">
        <v>707</v>
      </c>
      <c r="C465" s="3" t="s">
        <v>709</v>
      </c>
      <c r="D465" s="2"/>
      <c r="E465" s="5" t="s">
        <v>269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692</v>
      </c>
      <c r="B466" s="3" t="s">
        <v>707</v>
      </c>
      <c r="C466" s="3" t="s">
        <v>709</v>
      </c>
      <c r="D466" s="3" t="s">
        <v>586</v>
      </c>
      <c r="E466" s="5" t="s">
        <v>587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692</v>
      </c>
      <c r="B467" s="30" t="s">
        <v>707</v>
      </c>
      <c r="C467" s="30" t="s">
        <v>152</v>
      </c>
      <c r="D467" s="2"/>
      <c r="E467" s="5" t="s">
        <v>270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692</v>
      </c>
      <c r="B468" s="30" t="s">
        <v>707</v>
      </c>
      <c r="C468" s="30" t="s">
        <v>152</v>
      </c>
      <c r="D468" s="3" t="s">
        <v>586</v>
      </c>
      <c r="E468" s="31" t="s">
        <v>587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692</v>
      </c>
      <c r="B469" s="30" t="s">
        <v>707</v>
      </c>
      <c r="C469" s="30" t="s">
        <v>153</v>
      </c>
      <c r="D469" s="2"/>
      <c r="E469" s="5" t="s">
        <v>277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692</v>
      </c>
      <c r="B470" s="30" t="s">
        <v>707</v>
      </c>
      <c r="C470" s="30" t="s">
        <v>153</v>
      </c>
      <c r="D470" s="3" t="s">
        <v>586</v>
      </c>
      <c r="E470" s="31" t="s">
        <v>587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692</v>
      </c>
      <c r="B471" s="30" t="s">
        <v>707</v>
      </c>
      <c r="C471" s="30" t="s">
        <v>154</v>
      </c>
      <c r="D471" s="2"/>
      <c r="E471" s="5" t="s">
        <v>278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692</v>
      </c>
      <c r="B472" s="30" t="s">
        <v>707</v>
      </c>
      <c r="C472" s="30" t="s">
        <v>154</v>
      </c>
      <c r="D472" s="3" t="s">
        <v>586</v>
      </c>
      <c r="E472" s="31" t="s">
        <v>587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692</v>
      </c>
      <c r="B473" s="3" t="s">
        <v>707</v>
      </c>
      <c r="C473" s="3" t="s">
        <v>691</v>
      </c>
      <c r="D473" s="2"/>
      <c r="E473" s="5" t="s">
        <v>111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692</v>
      </c>
      <c r="B474" s="3" t="s">
        <v>707</v>
      </c>
      <c r="C474" s="3" t="s">
        <v>691</v>
      </c>
      <c r="D474" s="3" t="s">
        <v>586</v>
      </c>
      <c r="E474" s="5" t="s">
        <v>587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692</v>
      </c>
      <c r="B475" s="30" t="s">
        <v>707</v>
      </c>
      <c r="C475" s="30" t="s">
        <v>138</v>
      </c>
      <c r="D475" s="2"/>
      <c r="E475" s="31" t="s">
        <v>140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692</v>
      </c>
      <c r="B476" s="30" t="s">
        <v>707</v>
      </c>
      <c r="C476" s="30" t="s">
        <v>138</v>
      </c>
      <c r="D476" s="3" t="s">
        <v>586</v>
      </c>
      <c r="E476" s="31" t="s">
        <v>587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692</v>
      </c>
      <c r="B477" s="30" t="s">
        <v>707</v>
      </c>
      <c r="C477" s="30" t="s">
        <v>139</v>
      </c>
      <c r="D477" s="2"/>
      <c r="E477" s="31" t="s">
        <v>125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692</v>
      </c>
      <c r="B478" s="30" t="s">
        <v>707</v>
      </c>
      <c r="C478" s="30" t="s">
        <v>139</v>
      </c>
      <c r="D478" s="3" t="s">
        <v>586</v>
      </c>
      <c r="E478" s="31" t="s">
        <v>587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692</v>
      </c>
      <c r="B479" s="30" t="s">
        <v>707</v>
      </c>
      <c r="C479" s="30" t="s">
        <v>316</v>
      </c>
      <c r="D479" s="3"/>
      <c r="E479" s="31" t="s">
        <v>328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692</v>
      </c>
      <c r="B480" s="30" t="s">
        <v>707</v>
      </c>
      <c r="C480" s="30" t="s">
        <v>316</v>
      </c>
      <c r="D480" s="3" t="s">
        <v>586</v>
      </c>
      <c r="E480" s="31" t="s">
        <v>587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692</v>
      </c>
      <c r="B481" s="30" t="s">
        <v>707</v>
      </c>
      <c r="C481" s="30" t="s">
        <v>604</v>
      </c>
      <c r="D481" s="3"/>
      <c r="E481" s="5" t="s">
        <v>230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692</v>
      </c>
      <c r="B482" s="30" t="s">
        <v>707</v>
      </c>
      <c r="C482" s="30" t="s">
        <v>604</v>
      </c>
      <c r="D482" s="3" t="s">
        <v>568</v>
      </c>
      <c r="E482" s="5" t="s">
        <v>569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692</v>
      </c>
      <c r="B483" s="30" t="s">
        <v>707</v>
      </c>
      <c r="C483" s="30" t="s">
        <v>353</v>
      </c>
      <c r="D483" s="3"/>
      <c r="E483" s="31" t="s">
        <v>396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692</v>
      </c>
      <c r="B484" s="30" t="s">
        <v>707</v>
      </c>
      <c r="C484" s="30" t="s">
        <v>353</v>
      </c>
      <c r="D484" s="3" t="s">
        <v>314</v>
      </c>
      <c r="E484" s="31" t="s">
        <v>321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692</v>
      </c>
      <c r="B485" s="30" t="s">
        <v>644</v>
      </c>
      <c r="C485" s="30"/>
      <c r="D485" s="3"/>
      <c r="E485" s="31" t="s">
        <v>645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692</v>
      </c>
      <c r="B486" s="30" t="s">
        <v>644</v>
      </c>
      <c r="C486" s="30" t="s">
        <v>218</v>
      </c>
      <c r="D486" s="3"/>
      <c r="E486" s="31" t="s">
        <v>300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692</v>
      </c>
      <c r="B487" s="30" t="s">
        <v>644</v>
      </c>
      <c r="C487" s="30" t="s">
        <v>218</v>
      </c>
      <c r="D487" s="3" t="s">
        <v>648</v>
      </c>
      <c r="E487" s="31" t="s">
        <v>649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692</v>
      </c>
      <c r="B488" s="3" t="s">
        <v>710</v>
      </c>
      <c r="C488" s="2"/>
      <c r="D488" s="2"/>
      <c r="E488" s="5" t="s">
        <v>711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692</v>
      </c>
      <c r="B489" s="3" t="s">
        <v>710</v>
      </c>
      <c r="C489" s="3" t="s">
        <v>712</v>
      </c>
      <c r="D489" s="2"/>
      <c r="E489" s="5" t="s">
        <v>713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692</v>
      </c>
      <c r="B490" s="3" t="s">
        <v>710</v>
      </c>
      <c r="C490" s="3" t="s">
        <v>712</v>
      </c>
      <c r="D490" s="3" t="s">
        <v>648</v>
      </c>
      <c r="E490" s="5" t="s">
        <v>649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692</v>
      </c>
      <c r="B491" s="3" t="s">
        <v>710</v>
      </c>
      <c r="C491" s="3" t="s">
        <v>714</v>
      </c>
      <c r="D491" s="2"/>
      <c r="E491" s="5" t="s">
        <v>715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692</v>
      </c>
      <c r="B492" s="3" t="s">
        <v>710</v>
      </c>
      <c r="C492" s="3" t="s">
        <v>714</v>
      </c>
      <c r="D492" s="3" t="s">
        <v>648</v>
      </c>
      <c r="E492" s="5" t="s">
        <v>649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692</v>
      </c>
      <c r="B493" s="30" t="s">
        <v>710</v>
      </c>
      <c r="C493" s="30" t="s">
        <v>155</v>
      </c>
      <c r="D493" s="2"/>
      <c r="E493" s="31" t="s">
        <v>156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692</v>
      </c>
      <c r="B494" s="30" t="s">
        <v>710</v>
      </c>
      <c r="C494" s="30" t="s">
        <v>155</v>
      </c>
      <c r="D494" s="3" t="s">
        <v>648</v>
      </c>
      <c r="E494" s="31" t="s">
        <v>649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692</v>
      </c>
      <c r="B495" s="3" t="s">
        <v>710</v>
      </c>
      <c r="C495" s="3" t="s">
        <v>716</v>
      </c>
      <c r="D495" s="2"/>
      <c r="E495" s="5" t="s">
        <v>717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692</v>
      </c>
      <c r="B496" s="3" t="s">
        <v>710</v>
      </c>
      <c r="C496" s="3" t="s">
        <v>716</v>
      </c>
      <c r="D496" s="3" t="s">
        <v>648</v>
      </c>
      <c r="E496" s="5" t="s">
        <v>649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692</v>
      </c>
      <c r="B497" s="3" t="s">
        <v>710</v>
      </c>
      <c r="C497" s="3" t="s">
        <v>718</v>
      </c>
      <c r="D497" s="2"/>
      <c r="E497" s="5" t="s">
        <v>719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692</v>
      </c>
      <c r="B498" s="3" t="s">
        <v>710</v>
      </c>
      <c r="C498" s="3" t="s">
        <v>718</v>
      </c>
      <c r="D498" s="3" t="s">
        <v>648</v>
      </c>
      <c r="E498" s="5" t="s">
        <v>649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692</v>
      </c>
      <c r="B499" s="3" t="s">
        <v>710</v>
      </c>
      <c r="C499" s="3" t="s">
        <v>720</v>
      </c>
      <c r="D499" s="2"/>
      <c r="E499" s="5" t="s">
        <v>721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692</v>
      </c>
      <c r="B500" s="3" t="s">
        <v>710</v>
      </c>
      <c r="C500" s="3" t="s">
        <v>720</v>
      </c>
      <c r="D500" s="3" t="s">
        <v>648</v>
      </c>
      <c r="E500" s="5" t="s">
        <v>649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722</v>
      </c>
      <c r="B501" s="7"/>
      <c r="C501" s="7"/>
      <c r="D501" s="7"/>
      <c r="E501" s="28" t="s">
        <v>723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722</v>
      </c>
      <c r="B502" s="3" t="s">
        <v>724</v>
      </c>
      <c r="C502" s="2"/>
      <c r="D502" s="2"/>
      <c r="E502" s="5" t="s">
        <v>725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722</v>
      </c>
      <c r="B503" s="3" t="s">
        <v>724</v>
      </c>
      <c r="C503" s="3" t="s">
        <v>618</v>
      </c>
      <c r="D503" s="2"/>
      <c r="E503" s="5" t="s">
        <v>589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722</v>
      </c>
      <c r="B504" s="3" t="s">
        <v>724</v>
      </c>
      <c r="C504" s="3" t="s">
        <v>618</v>
      </c>
      <c r="D504" s="3" t="s">
        <v>568</v>
      </c>
      <c r="E504" s="5" t="s">
        <v>569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722</v>
      </c>
      <c r="B505" s="3" t="s">
        <v>724</v>
      </c>
      <c r="C505" s="3" t="s">
        <v>104</v>
      </c>
      <c r="D505" s="3"/>
      <c r="E505" s="5" t="s">
        <v>206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722</v>
      </c>
      <c r="B506" s="3" t="s">
        <v>724</v>
      </c>
      <c r="C506" s="3" t="s">
        <v>104</v>
      </c>
      <c r="D506" s="3" t="s">
        <v>568</v>
      </c>
      <c r="E506" s="5" t="s">
        <v>569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722</v>
      </c>
      <c r="B507" s="3" t="s">
        <v>429</v>
      </c>
      <c r="C507" s="2"/>
      <c r="D507" s="2"/>
      <c r="E507" s="11" t="s">
        <v>457</v>
      </c>
      <c r="F507" s="21" t="s">
        <v>457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722</v>
      </c>
      <c r="B508" s="3" t="s">
        <v>429</v>
      </c>
      <c r="C508" s="3" t="s">
        <v>430</v>
      </c>
      <c r="D508" s="2"/>
      <c r="E508" s="11" t="s">
        <v>455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722</v>
      </c>
      <c r="B509" s="3" t="s">
        <v>429</v>
      </c>
      <c r="C509" s="3" t="s">
        <v>430</v>
      </c>
      <c r="D509" s="3" t="s">
        <v>568</v>
      </c>
      <c r="E509" s="5" t="s">
        <v>569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722</v>
      </c>
      <c r="B510" s="3" t="s">
        <v>429</v>
      </c>
      <c r="C510" s="3" t="s">
        <v>431</v>
      </c>
      <c r="D510" s="3"/>
      <c r="E510" s="11" t="s">
        <v>456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722</v>
      </c>
      <c r="B511" s="3" t="s">
        <v>592</v>
      </c>
      <c r="C511" s="3" t="s">
        <v>431</v>
      </c>
      <c r="D511" s="3" t="s">
        <v>568</v>
      </c>
      <c r="E511" s="5" t="s">
        <v>569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722</v>
      </c>
      <c r="B512" s="30" t="s">
        <v>600</v>
      </c>
      <c r="C512" s="33"/>
      <c r="D512" s="2"/>
      <c r="E512" s="31" t="s">
        <v>601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722</v>
      </c>
      <c r="B513" s="30" t="s">
        <v>600</v>
      </c>
      <c r="C513" s="30" t="s">
        <v>94</v>
      </c>
      <c r="D513" s="2"/>
      <c r="E513" s="5" t="s">
        <v>229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722</v>
      </c>
      <c r="B514" s="30" t="s">
        <v>600</v>
      </c>
      <c r="C514" s="30" t="s">
        <v>94</v>
      </c>
      <c r="D514" s="3" t="s">
        <v>568</v>
      </c>
      <c r="E514" s="31" t="s">
        <v>569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722</v>
      </c>
      <c r="B515" s="3" t="s">
        <v>623</v>
      </c>
      <c r="C515" s="2"/>
      <c r="D515" s="2"/>
      <c r="E515" s="5" t="s">
        <v>624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722</v>
      </c>
      <c r="B516" s="3" t="s">
        <v>623</v>
      </c>
      <c r="C516" s="3" t="s">
        <v>726</v>
      </c>
      <c r="D516" s="2"/>
      <c r="E516" s="5" t="s">
        <v>727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722</v>
      </c>
      <c r="B517" s="3" t="s">
        <v>623</v>
      </c>
      <c r="C517" s="3" t="s">
        <v>726</v>
      </c>
      <c r="D517" s="3" t="s">
        <v>728</v>
      </c>
      <c r="E517" s="5" t="s">
        <v>729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722</v>
      </c>
      <c r="B518" s="3" t="s">
        <v>623</v>
      </c>
      <c r="C518" s="3" t="s">
        <v>197</v>
      </c>
      <c r="D518" s="2"/>
      <c r="E518" s="5" t="s">
        <v>207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722</v>
      </c>
      <c r="B519" s="3" t="s">
        <v>623</v>
      </c>
      <c r="C519" s="3" t="s">
        <v>197</v>
      </c>
      <c r="D519" s="3" t="s">
        <v>728</v>
      </c>
      <c r="E519" s="5" t="s">
        <v>729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722</v>
      </c>
      <c r="B520" s="3" t="s">
        <v>730</v>
      </c>
      <c r="C520" s="2"/>
      <c r="D520" s="2"/>
      <c r="E520" s="5" t="s">
        <v>731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722</v>
      </c>
      <c r="B521" s="3" t="s">
        <v>730</v>
      </c>
      <c r="C521" s="3" t="s">
        <v>732</v>
      </c>
      <c r="D521" s="2"/>
      <c r="E521" s="5" t="s">
        <v>733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722</v>
      </c>
      <c r="B522" s="3" t="s">
        <v>730</v>
      </c>
      <c r="C522" s="3" t="s">
        <v>732</v>
      </c>
      <c r="D522" s="3" t="s">
        <v>728</v>
      </c>
      <c r="E522" s="5" t="s">
        <v>729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722</v>
      </c>
      <c r="B523" s="3" t="s">
        <v>730</v>
      </c>
      <c r="C523" s="3" t="s">
        <v>734</v>
      </c>
      <c r="D523" s="2"/>
      <c r="E523" s="5" t="s">
        <v>735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722</v>
      </c>
      <c r="B524" s="3" t="s">
        <v>730</v>
      </c>
      <c r="C524" s="3" t="s">
        <v>734</v>
      </c>
      <c r="D524" s="3" t="s">
        <v>728</v>
      </c>
      <c r="E524" s="5" t="s">
        <v>729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722</v>
      </c>
      <c r="B525" s="3" t="s">
        <v>730</v>
      </c>
      <c r="C525" s="3" t="s">
        <v>736</v>
      </c>
      <c r="D525" s="2"/>
      <c r="E525" s="5" t="s">
        <v>279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722</v>
      </c>
      <c r="B526" s="3" t="s">
        <v>730</v>
      </c>
      <c r="C526" s="3" t="s">
        <v>736</v>
      </c>
      <c r="D526" s="3" t="s">
        <v>728</v>
      </c>
      <c r="E526" s="5" t="s">
        <v>729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722</v>
      </c>
      <c r="B527" s="3" t="s">
        <v>730</v>
      </c>
      <c r="C527" s="3" t="s">
        <v>208</v>
      </c>
      <c r="D527" s="3"/>
      <c r="E527" s="5" t="s">
        <v>280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722</v>
      </c>
      <c r="B528" s="3" t="s">
        <v>730</v>
      </c>
      <c r="C528" s="3" t="s">
        <v>208</v>
      </c>
      <c r="D528" s="3" t="s">
        <v>728</v>
      </c>
      <c r="E528" s="5" t="s">
        <v>729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722</v>
      </c>
      <c r="B529" s="3" t="s">
        <v>730</v>
      </c>
      <c r="C529" s="3" t="s">
        <v>317</v>
      </c>
      <c r="D529" s="3"/>
      <c r="E529" s="31" t="s">
        <v>333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722</v>
      </c>
      <c r="B530" s="3" t="s">
        <v>730</v>
      </c>
      <c r="C530" s="3" t="s">
        <v>317</v>
      </c>
      <c r="D530" s="3" t="s">
        <v>728</v>
      </c>
      <c r="E530" s="31" t="s">
        <v>729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722</v>
      </c>
      <c r="B531" s="3" t="s">
        <v>730</v>
      </c>
      <c r="C531" s="3" t="s">
        <v>357</v>
      </c>
      <c r="D531" s="3"/>
      <c r="E531" s="31" t="s">
        <v>398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722</v>
      </c>
      <c r="B532" s="3" t="s">
        <v>730</v>
      </c>
      <c r="C532" s="3" t="s">
        <v>357</v>
      </c>
      <c r="D532" s="3" t="s">
        <v>728</v>
      </c>
      <c r="E532" s="31" t="s">
        <v>729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722</v>
      </c>
      <c r="B533" s="3" t="s">
        <v>730</v>
      </c>
      <c r="C533" s="3" t="s">
        <v>209</v>
      </c>
      <c r="D533" s="3"/>
      <c r="E533" s="5" t="s">
        <v>281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722</v>
      </c>
      <c r="B534" s="3" t="s">
        <v>730</v>
      </c>
      <c r="C534" s="3" t="s">
        <v>209</v>
      </c>
      <c r="D534" s="3" t="s">
        <v>728</v>
      </c>
      <c r="E534" s="5" t="s">
        <v>729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722</v>
      </c>
      <c r="B535" s="3" t="s">
        <v>730</v>
      </c>
      <c r="C535" s="3" t="s">
        <v>409</v>
      </c>
      <c r="D535" s="3"/>
      <c r="E535" s="31" t="s">
        <v>420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722</v>
      </c>
      <c r="B536" s="3" t="s">
        <v>730</v>
      </c>
      <c r="C536" s="3" t="s">
        <v>409</v>
      </c>
      <c r="D536" s="3" t="s">
        <v>728</v>
      </c>
      <c r="E536" s="31" t="s">
        <v>729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722</v>
      </c>
      <c r="B537" s="3" t="s">
        <v>730</v>
      </c>
      <c r="C537" s="3" t="s">
        <v>201</v>
      </c>
      <c r="D537" s="3"/>
      <c r="E537" s="57" t="s">
        <v>433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722</v>
      </c>
      <c r="B538" s="3" t="s">
        <v>730</v>
      </c>
      <c r="C538" s="3" t="s">
        <v>201</v>
      </c>
      <c r="D538" s="3" t="s">
        <v>586</v>
      </c>
      <c r="E538" s="5" t="s">
        <v>587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722</v>
      </c>
      <c r="B539" s="3" t="s">
        <v>730</v>
      </c>
      <c r="C539" s="3" t="s">
        <v>210</v>
      </c>
      <c r="D539" s="3"/>
      <c r="E539" s="5" t="s">
        <v>282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722</v>
      </c>
      <c r="B540" s="3" t="s">
        <v>730</v>
      </c>
      <c r="C540" s="3" t="s">
        <v>210</v>
      </c>
      <c r="D540" s="3" t="s">
        <v>586</v>
      </c>
      <c r="E540" s="5" t="s">
        <v>587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722</v>
      </c>
      <c r="B541" s="3" t="s">
        <v>730</v>
      </c>
      <c r="C541" s="3" t="s">
        <v>432</v>
      </c>
      <c r="D541" s="3"/>
      <c r="E541" s="58" t="s">
        <v>434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722</v>
      </c>
      <c r="B542" s="3" t="s">
        <v>730</v>
      </c>
      <c r="C542" s="3" t="s">
        <v>432</v>
      </c>
      <c r="D542" s="3" t="s">
        <v>586</v>
      </c>
      <c r="E542" s="5" t="s">
        <v>587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722</v>
      </c>
      <c r="B543" s="3" t="s">
        <v>737</v>
      </c>
      <c r="C543" s="2"/>
      <c r="D543" s="2"/>
      <c r="E543" s="5" t="s">
        <v>738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722</v>
      </c>
      <c r="B544" s="3" t="s">
        <v>737</v>
      </c>
      <c r="C544" s="3" t="s">
        <v>739</v>
      </c>
      <c r="D544" s="2"/>
      <c r="E544" s="5" t="s">
        <v>740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722</v>
      </c>
      <c r="B545" s="3" t="s">
        <v>737</v>
      </c>
      <c r="C545" s="3" t="s">
        <v>739</v>
      </c>
      <c r="D545" s="3" t="s">
        <v>568</v>
      </c>
      <c r="E545" s="5" t="s">
        <v>569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722</v>
      </c>
      <c r="B546" s="30" t="s">
        <v>632</v>
      </c>
      <c r="C546" s="33"/>
      <c r="D546" s="2"/>
      <c r="E546" s="31" t="s">
        <v>633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722</v>
      </c>
      <c r="B547" s="30" t="s">
        <v>632</v>
      </c>
      <c r="C547" s="30" t="s">
        <v>157</v>
      </c>
      <c r="D547" s="2"/>
      <c r="E547" s="5" t="s">
        <v>193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722</v>
      </c>
      <c r="B548" s="30" t="s">
        <v>632</v>
      </c>
      <c r="C548" s="30" t="s">
        <v>157</v>
      </c>
      <c r="D548" s="3" t="s">
        <v>728</v>
      </c>
      <c r="E548" s="31" t="s">
        <v>729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722</v>
      </c>
      <c r="B549" s="30" t="s">
        <v>677</v>
      </c>
      <c r="C549" s="33"/>
      <c r="D549" s="2"/>
      <c r="E549" s="31" t="s">
        <v>678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722</v>
      </c>
      <c r="B550" s="30" t="s">
        <v>677</v>
      </c>
      <c r="C550" s="30" t="s">
        <v>158</v>
      </c>
      <c r="D550" s="2"/>
      <c r="E550" s="31" t="s">
        <v>194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722</v>
      </c>
      <c r="B551" s="30" t="s">
        <v>677</v>
      </c>
      <c r="C551" s="30" t="s">
        <v>158</v>
      </c>
      <c r="D551" s="3" t="s">
        <v>728</v>
      </c>
      <c r="E551" s="31" t="s">
        <v>729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722</v>
      </c>
      <c r="B552" s="3" t="s">
        <v>730</v>
      </c>
      <c r="C552" s="30" t="s">
        <v>318</v>
      </c>
      <c r="D552" s="3"/>
      <c r="E552" s="31" t="s">
        <v>334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722</v>
      </c>
      <c r="B553" s="3" t="s">
        <v>730</v>
      </c>
      <c r="C553" s="30" t="s">
        <v>318</v>
      </c>
      <c r="D553" s="3" t="s">
        <v>728</v>
      </c>
      <c r="E553" s="31" t="s">
        <v>729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722</v>
      </c>
      <c r="B554" s="3" t="s">
        <v>741</v>
      </c>
      <c r="C554" s="2"/>
      <c r="D554" s="2"/>
      <c r="E554" s="5" t="s">
        <v>742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722</v>
      </c>
      <c r="B555" s="3" t="s">
        <v>741</v>
      </c>
      <c r="C555" s="3" t="s">
        <v>743</v>
      </c>
      <c r="D555" s="2"/>
      <c r="E555" s="5" t="s">
        <v>744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722</v>
      </c>
      <c r="B556" s="3" t="s">
        <v>741</v>
      </c>
      <c r="C556" s="3" t="s">
        <v>743</v>
      </c>
      <c r="D556" s="3" t="s">
        <v>728</v>
      </c>
      <c r="E556" s="5" t="s">
        <v>729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722</v>
      </c>
      <c r="B557" s="3" t="s">
        <v>745</v>
      </c>
      <c r="C557" s="2"/>
      <c r="D557" s="2"/>
      <c r="E557" s="5" t="s">
        <v>746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722</v>
      </c>
      <c r="B558" s="3" t="s">
        <v>745</v>
      </c>
      <c r="C558" s="3" t="s">
        <v>747</v>
      </c>
      <c r="D558" s="2"/>
      <c r="E558" s="5" t="s">
        <v>748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722</v>
      </c>
      <c r="B559" s="3" t="s">
        <v>745</v>
      </c>
      <c r="C559" s="3" t="s">
        <v>747</v>
      </c>
      <c r="D559" s="3" t="s">
        <v>749</v>
      </c>
      <c r="E559" s="5" t="s">
        <v>750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722</v>
      </c>
      <c r="B560" s="3" t="s">
        <v>745</v>
      </c>
      <c r="C560" s="3" t="s">
        <v>751</v>
      </c>
      <c r="D560" s="2"/>
      <c r="E560" s="5" t="s">
        <v>752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722</v>
      </c>
      <c r="B561" s="3" t="s">
        <v>745</v>
      </c>
      <c r="C561" s="3" t="s">
        <v>751</v>
      </c>
      <c r="D561" s="3" t="s">
        <v>749</v>
      </c>
      <c r="E561" s="5" t="s">
        <v>750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722</v>
      </c>
      <c r="B562" s="3" t="s">
        <v>753</v>
      </c>
      <c r="C562" s="2"/>
      <c r="D562" s="2"/>
      <c r="E562" s="5" t="s">
        <v>754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722</v>
      </c>
      <c r="B563" s="3" t="s">
        <v>753</v>
      </c>
      <c r="C563" s="2">
        <v>5100300</v>
      </c>
      <c r="D563" s="2"/>
      <c r="E563" s="31" t="s">
        <v>326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722</v>
      </c>
      <c r="B564" s="3" t="s">
        <v>753</v>
      </c>
      <c r="C564" s="2">
        <v>5100300</v>
      </c>
      <c r="D564" s="3" t="s">
        <v>755</v>
      </c>
      <c r="E564" s="31" t="s">
        <v>756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722</v>
      </c>
      <c r="B565" s="3" t="s">
        <v>753</v>
      </c>
      <c r="C565" s="3" t="s">
        <v>358</v>
      </c>
      <c r="D565" s="2"/>
      <c r="E565" s="31" t="s">
        <v>399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722</v>
      </c>
      <c r="B566" s="3" t="s">
        <v>753</v>
      </c>
      <c r="C566" s="3" t="s">
        <v>358</v>
      </c>
      <c r="D566" s="3" t="s">
        <v>755</v>
      </c>
      <c r="E566" s="31" t="s">
        <v>756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722</v>
      </c>
      <c r="B567" s="3" t="s">
        <v>753</v>
      </c>
      <c r="C567" s="3" t="s">
        <v>757</v>
      </c>
      <c r="D567" s="2"/>
      <c r="E567" s="5" t="s">
        <v>758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722</v>
      </c>
      <c r="B568" s="3" t="s">
        <v>753</v>
      </c>
      <c r="C568" s="3" t="s">
        <v>757</v>
      </c>
      <c r="D568" s="3" t="s">
        <v>755</v>
      </c>
      <c r="E568" s="5" t="s">
        <v>756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722</v>
      </c>
      <c r="B569" s="3" t="s">
        <v>759</v>
      </c>
      <c r="C569" s="2"/>
      <c r="D569" s="2"/>
      <c r="E569" s="5" t="s">
        <v>760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722</v>
      </c>
      <c r="B570" s="3" t="s">
        <v>759</v>
      </c>
      <c r="C570" s="3" t="s">
        <v>761</v>
      </c>
      <c r="D570" s="2"/>
      <c r="E570" s="5" t="s">
        <v>762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722</v>
      </c>
      <c r="B571" s="3" t="s">
        <v>759</v>
      </c>
      <c r="C571" s="3" t="s">
        <v>761</v>
      </c>
      <c r="D571" s="3" t="s">
        <v>763</v>
      </c>
      <c r="E571" s="5" t="s">
        <v>764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722</v>
      </c>
      <c r="B572" s="3" t="s">
        <v>765</v>
      </c>
      <c r="C572" s="2"/>
      <c r="D572" s="2"/>
      <c r="E572" s="5" t="s">
        <v>766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722</v>
      </c>
      <c r="B573" s="3" t="s">
        <v>765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722</v>
      </c>
      <c r="B574" s="3" t="s">
        <v>765</v>
      </c>
      <c r="C574" s="2">
        <v>5100300</v>
      </c>
      <c r="D574" s="3" t="s">
        <v>586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722</v>
      </c>
      <c r="B575" s="3" t="s">
        <v>765</v>
      </c>
      <c r="C575" s="3" t="s">
        <v>767</v>
      </c>
      <c r="D575" s="2"/>
      <c r="E575" s="5" t="s">
        <v>768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722</v>
      </c>
      <c r="B576" s="3" t="s">
        <v>765</v>
      </c>
      <c r="C576" s="3" t="s">
        <v>767</v>
      </c>
      <c r="D576" s="3" t="s">
        <v>769</v>
      </c>
      <c r="E576" s="5" t="s">
        <v>766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722</v>
      </c>
      <c r="B577" s="3" t="s">
        <v>435</v>
      </c>
      <c r="C577" s="3"/>
      <c r="D577" s="3"/>
      <c r="E577" s="11" t="s">
        <v>454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722</v>
      </c>
      <c r="B578" s="3" t="s">
        <v>435</v>
      </c>
      <c r="C578" s="3" t="s">
        <v>747</v>
      </c>
      <c r="D578" s="2"/>
      <c r="E578" s="11" t="s">
        <v>748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722</v>
      </c>
      <c r="B579" s="3" t="s">
        <v>435</v>
      </c>
      <c r="C579" s="3" t="s">
        <v>747</v>
      </c>
      <c r="D579" s="3" t="s">
        <v>749</v>
      </c>
      <c r="E579" s="5" t="s">
        <v>750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722</v>
      </c>
      <c r="B580" s="3" t="s">
        <v>435</v>
      </c>
      <c r="C580" s="3" t="s">
        <v>751</v>
      </c>
      <c r="D580" s="2"/>
      <c r="E580" s="5" t="s">
        <v>752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722</v>
      </c>
      <c r="B581" s="3" t="s">
        <v>435</v>
      </c>
      <c r="C581" s="3" t="s">
        <v>751</v>
      </c>
      <c r="D581" s="3" t="s">
        <v>749</v>
      </c>
      <c r="E581" s="5" t="s">
        <v>750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722</v>
      </c>
      <c r="B582" s="3" t="s">
        <v>436</v>
      </c>
      <c r="C582" s="3"/>
      <c r="D582" s="3"/>
      <c r="E582" s="11" t="s">
        <v>441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722</v>
      </c>
      <c r="B583" s="3" t="s">
        <v>436</v>
      </c>
      <c r="C583" s="3" t="s">
        <v>761</v>
      </c>
      <c r="D583" s="2"/>
      <c r="E583" s="11" t="s">
        <v>762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722</v>
      </c>
      <c r="B584" s="3" t="s">
        <v>436</v>
      </c>
      <c r="C584" s="3" t="s">
        <v>761</v>
      </c>
      <c r="D584" s="3" t="s">
        <v>763</v>
      </c>
      <c r="E584" s="5" t="s">
        <v>764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722</v>
      </c>
      <c r="B585" s="3" t="s">
        <v>436</v>
      </c>
      <c r="C585" s="3" t="s">
        <v>757</v>
      </c>
      <c r="D585" s="2"/>
      <c r="E585" s="5" t="s">
        <v>758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722</v>
      </c>
      <c r="B586" s="3" t="s">
        <v>436</v>
      </c>
      <c r="C586" s="3" t="s">
        <v>757</v>
      </c>
      <c r="D586" s="3" t="s">
        <v>755</v>
      </c>
      <c r="E586" s="5" t="s">
        <v>756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770</v>
      </c>
      <c r="B587" s="7"/>
      <c r="C587" s="7"/>
      <c r="D587" s="7"/>
      <c r="E587" s="28" t="s">
        <v>771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770</v>
      </c>
      <c r="B588" s="3" t="s">
        <v>600</v>
      </c>
      <c r="C588" s="2"/>
      <c r="D588" s="2"/>
      <c r="E588" s="5" t="s">
        <v>601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770</v>
      </c>
      <c r="B589" s="3" t="s">
        <v>600</v>
      </c>
      <c r="C589" s="3" t="s">
        <v>772</v>
      </c>
      <c r="D589" s="2"/>
      <c r="E589" s="5" t="s">
        <v>635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770</v>
      </c>
      <c r="B590" s="3" t="s">
        <v>600</v>
      </c>
      <c r="C590" s="3" t="s">
        <v>772</v>
      </c>
      <c r="D590" s="3" t="s">
        <v>586</v>
      </c>
      <c r="E590" s="5" t="s">
        <v>587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770</v>
      </c>
      <c r="B591" s="3" t="s">
        <v>410</v>
      </c>
      <c r="C591" s="3"/>
      <c r="D591" s="3"/>
      <c r="E591" s="31" t="s">
        <v>418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770</v>
      </c>
      <c r="B592" s="3" t="s">
        <v>410</v>
      </c>
      <c r="C592" s="3" t="s">
        <v>411</v>
      </c>
      <c r="D592" s="3"/>
      <c r="E592" s="31" t="s">
        <v>419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770</v>
      </c>
      <c r="B593" s="3" t="s">
        <v>410</v>
      </c>
      <c r="C593" s="3" t="s">
        <v>411</v>
      </c>
      <c r="D593" s="3" t="s">
        <v>630</v>
      </c>
      <c r="E593" s="31" t="s">
        <v>631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770</v>
      </c>
      <c r="B594" s="3" t="s">
        <v>623</v>
      </c>
      <c r="C594" s="3"/>
      <c r="D594" s="3"/>
      <c r="E594" s="5" t="s">
        <v>624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770</v>
      </c>
      <c r="B595" s="3" t="s">
        <v>623</v>
      </c>
      <c r="C595" s="3" t="s">
        <v>437</v>
      </c>
      <c r="D595" s="3"/>
      <c r="E595" s="44" t="s">
        <v>438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770</v>
      </c>
      <c r="B596" s="3" t="s">
        <v>623</v>
      </c>
      <c r="C596" s="3" t="s">
        <v>437</v>
      </c>
      <c r="D596" s="3" t="s">
        <v>630</v>
      </c>
      <c r="E596" s="31" t="s">
        <v>631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770</v>
      </c>
      <c r="B597" s="3" t="s">
        <v>730</v>
      </c>
      <c r="C597" s="2"/>
      <c r="D597" s="2"/>
      <c r="E597" s="5" t="s">
        <v>731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770</v>
      </c>
      <c r="B598" s="3" t="s">
        <v>730</v>
      </c>
      <c r="C598" s="2">
        <v>1001100</v>
      </c>
      <c r="D598" s="2"/>
      <c r="E598" s="31" t="s">
        <v>390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770</v>
      </c>
      <c r="B599" s="3" t="s">
        <v>730</v>
      </c>
      <c r="C599" s="2">
        <v>1001100</v>
      </c>
      <c r="D599" s="3" t="s">
        <v>630</v>
      </c>
      <c r="E599" s="31" t="s">
        <v>631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770</v>
      </c>
      <c r="B600" s="3" t="s">
        <v>730</v>
      </c>
      <c r="C600" s="2">
        <v>1020132</v>
      </c>
      <c r="D600" s="2"/>
      <c r="E600" s="31" t="s">
        <v>400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770</v>
      </c>
      <c r="B601" s="3" t="s">
        <v>730</v>
      </c>
      <c r="C601" s="2">
        <v>1020132</v>
      </c>
      <c r="D601" s="3" t="s">
        <v>630</v>
      </c>
      <c r="E601" s="31" t="s">
        <v>631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770</v>
      </c>
      <c r="B602" s="3" t="s">
        <v>730</v>
      </c>
      <c r="C602" s="2">
        <v>5222752</v>
      </c>
      <c r="D602" s="2"/>
      <c r="E602" s="31" t="s">
        <v>401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770</v>
      </c>
      <c r="B603" s="3" t="s">
        <v>730</v>
      </c>
      <c r="C603" s="2">
        <v>5222752</v>
      </c>
      <c r="D603" s="3" t="s">
        <v>630</v>
      </c>
      <c r="E603" s="31" t="s">
        <v>631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770</v>
      </c>
      <c r="B604" s="3" t="s">
        <v>730</v>
      </c>
      <c r="C604" s="2">
        <v>5222742</v>
      </c>
      <c r="D604" s="2"/>
      <c r="E604" s="5" t="s">
        <v>292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770</v>
      </c>
      <c r="B605" s="3" t="s">
        <v>730</v>
      </c>
      <c r="C605" s="2">
        <v>5222742</v>
      </c>
      <c r="D605" s="3" t="s">
        <v>630</v>
      </c>
      <c r="E605" s="5" t="s">
        <v>631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770</v>
      </c>
      <c r="B606" s="3" t="s">
        <v>730</v>
      </c>
      <c r="C606" s="3" t="s">
        <v>773</v>
      </c>
      <c r="D606" s="2"/>
      <c r="E606" s="5" t="s">
        <v>774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770</v>
      </c>
      <c r="B607" s="3" t="s">
        <v>730</v>
      </c>
      <c r="C607" s="3" t="s">
        <v>773</v>
      </c>
      <c r="D607" s="3" t="s">
        <v>630</v>
      </c>
      <c r="E607" s="5" t="s">
        <v>631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770</v>
      </c>
      <c r="B608" s="3" t="s">
        <v>730</v>
      </c>
      <c r="C608" s="3" t="s">
        <v>773</v>
      </c>
      <c r="D608" s="2"/>
      <c r="E608" s="5" t="s">
        <v>97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770</v>
      </c>
      <c r="B609" s="3" t="s">
        <v>730</v>
      </c>
      <c r="C609" s="3" t="s">
        <v>773</v>
      </c>
      <c r="D609" s="3" t="s">
        <v>630</v>
      </c>
      <c r="E609" s="5" t="s">
        <v>631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770</v>
      </c>
      <c r="B610" s="3" t="s">
        <v>775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770</v>
      </c>
      <c r="B611" s="3" t="s">
        <v>775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770</v>
      </c>
      <c r="B612" s="3" t="s">
        <v>775</v>
      </c>
      <c r="C612" s="3" t="s">
        <v>1</v>
      </c>
      <c r="D612" s="3" t="s">
        <v>630</v>
      </c>
      <c r="E612" s="5" t="s">
        <v>631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770</v>
      </c>
      <c r="B613" s="3" t="s">
        <v>775</v>
      </c>
      <c r="C613" s="3" t="s">
        <v>773</v>
      </c>
      <c r="D613" s="2"/>
      <c r="E613" s="5" t="s">
        <v>774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770</v>
      </c>
      <c r="B614" s="3" t="s">
        <v>775</v>
      </c>
      <c r="C614" s="3" t="s">
        <v>773</v>
      </c>
      <c r="D614" s="3" t="s">
        <v>630</v>
      </c>
      <c r="E614" s="5" t="s">
        <v>631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770</v>
      </c>
      <c r="B615" s="3" t="s">
        <v>775</v>
      </c>
      <c r="C615" s="3" t="s">
        <v>773</v>
      </c>
      <c r="D615" s="2"/>
      <c r="E615" s="11" t="s">
        <v>631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770</v>
      </c>
      <c r="B616" s="3" t="s">
        <v>775</v>
      </c>
      <c r="C616" s="3" t="s">
        <v>773</v>
      </c>
      <c r="D616" s="3" t="s">
        <v>630</v>
      </c>
      <c r="E616" s="11" t="s">
        <v>84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770</v>
      </c>
      <c r="B617" s="3" t="s">
        <v>632</v>
      </c>
      <c r="C617" s="2"/>
      <c r="D617" s="2"/>
      <c r="E617" s="5" t="s">
        <v>633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770</v>
      </c>
      <c r="B618" s="3" t="s">
        <v>632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770</v>
      </c>
      <c r="B619" s="3" t="s">
        <v>632</v>
      </c>
      <c r="C619" s="3" t="s">
        <v>3</v>
      </c>
      <c r="D619" s="3" t="s">
        <v>630</v>
      </c>
      <c r="E619" s="5" t="s">
        <v>631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770</v>
      </c>
      <c r="B620" s="3" t="s">
        <v>632</v>
      </c>
      <c r="C620" s="3" t="s">
        <v>354</v>
      </c>
      <c r="D620" s="3"/>
      <c r="E620" s="31" t="s">
        <v>397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770</v>
      </c>
      <c r="B621" s="3" t="s">
        <v>632</v>
      </c>
      <c r="C621" s="3" t="s">
        <v>354</v>
      </c>
      <c r="D621" s="3" t="s">
        <v>586</v>
      </c>
      <c r="E621" s="31" t="s">
        <v>587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770</v>
      </c>
      <c r="B622" s="3" t="s">
        <v>632</v>
      </c>
      <c r="C622" s="3" t="s">
        <v>412</v>
      </c>
      <c r="D622" s="3"/>
      <c r="E622" s="31" t="s">
        <v>417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770</v>
      </c>
      <c r="B623" s="3" t="s">
        <v>632</v>
      </c>
      <c r="C623" s="3" t="s">
        <v>412</v>
      </c>
      <c r="D623" s="3" t="s">
        <v>630</v>
      </c>
      <c r="E623" s="31" t="s">
        <v>631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770</v>
      </c>
      <c r="B624" s="3" t="s">
        <v>632</v>
      </c>
      <c r="C624" s="3" t="s">
        <v>439</v>
      </c>
      <c r="D624" s="3"/>
      <c r="E624" s="31" t="s">
        <v>440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770</v>
      </c>
      <c r="B625" s="3" t="s">
        <v>632</v>
      </c>
      <c r="C625" s="3" t="s">
        <v>439</v>
      </c>
      <c r="D625" s="3" t="s">
        <v>630</v>
      </c>
      <c r="E625" s="31" t="s">
        <v>631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770</v>
      </c>
      <c r="B626" s="3" t="s">
        <v>632</v>
      </c>
      <c r="C626" s="3" t="s">
        <v>187</v>
      </c>
      <c r="D626" s="3"/>
      <c r="E626" s="5" t="s">
        <v>247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770</v>
      </c>
      <c r="B627" s="3" t="s">
        <v>632</v>
      </c>
      <c r="C627" s="3" t="s">
        <v>187</v>
      </c>
      <c r="D627" s="3" t="s">
        <v>586</v>
      </c>
      <c r="E627" s="5" t="s">
        <v>587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770</v>
      </c>
      <c r="B628" s="3" t="s">
        <v>632</v>
      </c>
      <c r="C628" s="3" t="s">
        <v>188</v>
      </c>
      <c r="D628" s="3"/>
      <c r="E628" s="5" t="s">
        <v>254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770</v>
      </c>
      <c r="B629" s="3" t="s">
        <v>632</v>
      </c>
      <c r="C629" s="3" t="s">
        <v>188</v>
      </c>
      <c r="D629" s="3" t="s">
        <v>586</v>
      </c>
      <c r="E629" s="5" t="s">
        <v>587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770</v>
      </c>
      <c r="B630" s="3" t="s">
        <v>632</v>
      </c>
      <c r="C630" s="3" t="s">
        <v>189</v>
      </c>
      <c r="D630" s="3"/>
      <c r="E630" s="5" t="s">
        <v>247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770</v>
      </c>
      <c r="B631" s="3" t="s">
        <v>632</v>
      </c>
      <c r="C631" s="3" t="s">
        <v>189</v>
      </c>
      <c r="D631" s="3" t="s">
        <v>586</v>
      </c>
      <c r="E631" s="5" t="s">
        <v>587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770</v>
      </c>
      <c r="B632" s="3" t="s">
        <v>632</v>
      </c>
      <c r="C632" s="3" t="s">
        <v>355</v>
      </c>
      <c r="D632" s="2"/>
      <c r="E632" s="31" t="s">
        <v>402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770</v>
      </c>
      <c r="B633" s="3" t="s">
        <v>632</v>
      </c>
      <c r="C633" s="3" t="s">
        <v>355</v>
      </c>
      <c r="D633" s="3" t="s">
        <v>586</v>
      </c>
      <c r="E633" s="31" t="s">
        <v>587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770</v>
      </c>
      <c r="B634" s="3" t="s">
        <v>632</v>
      </c>
      <c r="C634" s="3" t="s">
        <v>356</v>
      </c>
      <c r="D634" s="2"/>
      <c r="E634" s="31" t="s">
        <v>403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770</v>
      </c>
      <c r="B635" s="3" t="s">
        <v>632</v>
      </c>
      <c r="C635" s="3" t="s">
        <v>356</v>
      </c>
      <c r="D635" s="3" t="s">
        <v>586</v>
      </c>
      <c r="E635" s="31" t="s">
        <v>587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770</v>
      </c>
      <c r="B636" s="3" t="s">
        <v>632</v>
      </c>
      <c r="C636" s="3" t="s">
        <v>359</v>
      </c>
      <c r="D636" s="3"/>
      <c r="E636" s="31" t="s">
        <v>404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770</v>
      </c>
      <c r="B637" s="3" t="s">
        <v>632</v>
      </c>
      <c r="C637" s="3" t="s">
        <v>359</v>
      </c>
      <c r="D637" s="3" t="s">
        <v>586</v>
      </c>
      <c r="E637" s="31" t="s">
        <v>587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770</v>
      </c>
      <c r="B638" s="3" t="s">
        <v>705</v>
      </c>
      <c r="C638" s="3"/>
      <c r="D638" s="3"/>
      <c r="E638" s="31" t="s">
        <v>706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770</v>
      </c>
      <c r="B639" s="3" t="s">
        <v>705</v>
      </c>
      <c r="C639" s="3" t="s">
        <v>190</v>
      </c>
      <c r="D639" s="3"/>
      <c r="E639" s="31" t="s">
        <v>247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770</v>
      </c>
      <c r="B640" s="3" t="s">
        <v>705</v>
      </c>
      <c r="C640" s="3" t="s">
        <v>190</v>
      </c>
      <c r="D640" s="3" t="s">
        <v>586</v>
      </c>
      <c r="E640" s="31" t="s">
        <v>587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770</v>
      </c>
      <c r="B641" s="3" t="s">
        <v>705</v>
      </c>
      <c r="C641" s="3" t="s">
        <v>191</v>
      </c>
      <c r="D641" s="3"/>
      <c r="E641" s="31" t="s">
        <v>254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770</v>
      </c>
      <c r="B642" s="3" t="s">
        <v>705</v>
      </c>
      <c r="C642" s="3" t="s">
        <v>191</v>
      </c>
      <c r="D642" s="3" t="s">
        <v>586</v>
      </c>
      <c r="E642" s="31" t="s">
        <v>587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770</v>
      </c>
      <c r="B643" s="3" t="s">
        <v>660</v>
      </c>
      <c r="C643" s="3"/>
      <c r="D643" s="3"/>
      <c r="E643" s="5" t="s">
        <v>661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770</v>
      </c>
      <c r="B644" s="3" t="s">
        <v>660</v>
      </c>
      <c r="C644" s="3" t="s">
        <v>664</v>
      </c>
      <c r="D644" s="3"/>
      <c r="E644" s="5" t="s">
        <v>635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770</v>
      </c>
      <c r="B645" s="3" t="s">
        <v>660</v>
      </c>
      <c r="C645" s="3" t="s">
        <v>664</v>
      </c>
      <c r="D645" s="3" t="s">
        <v>630</v>
      </c>
      <c r="E645" s="31" t="s">
        <v>631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770</v>
      </c>
      <c r="B646" s="3" t="s">
        <v>644</v>
      </c>
      <c r="C646" s="3"/>
      <c r="D646" s="3"/>
      <c r="E646" s="31" t="s">
        <v>645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770</v>
      </c>
      <c r="B647" s="3" t="s">
        <v>644</v>
      </c>
      <c r="C647" s="3" t="s">
        <v>218</v>
      </c>
      <c r="D647" s="3"/>
      <c r="E647" s="31" t="s">
        <v>300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770</v>
      </c>
      <c r="B648" s="3" t="s">
        <v>644</v>
      </c>
      <c r="C648" s="3" t="s">
        <v>218</v>
      </c>
      <c r="D648" s="3" t="s">
        <v>648</v>
      </c>
      <c r="E648" s="31" t="s">
        <v>649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770</v>
      </c>
      <c r="B649" s="3" t="s">
        <v>644</v>
      </c>
      <c r="C649" s="3" t="s">
        <v>219</v>
      </c>
      <c r="D649" s="3"/>
      <c r="E649" s="31" t="s">
        <v>335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770</v>
      </c>
      <c r="B650" s="3" t="s">
        <v>644</v>
      </c>
      <c r="C650" s="3" t="s">
        <v>219</v>
      </c>
      <c r="D650" s="3" t="s">
        <v>648</v>
      </c>
      <c r="E650" s="31" t="s">
        <v>649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705</v>
      </c>
      <c r="C652" s="2"/>
      <c r="D652" s="2"/>
      <c r="E652" s="5" t="s">
        <v>706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705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705</v>
      </c>
      <c r="C654" s="3" t="s">
        <v>7</v>
      </c>
      <c r="D654" s="3" t="s">
        <v>586</v>
      </c>
      <c r="E654" s="5" t="s">
        <v>587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705</v>
      </c>
      <c r="C655" s="3" t="s">
        <v>190</v>
      </c>
      <c r="D655" s="3"/>
      <c r="E655" s="5" t="s">
        <v>247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705</v>
      </c>
      <c r="C656" s="3" t="s">
        <v>190</v>
      </c>
      <c r="D656" s="3" t="s">
        <v>586</v>
      </c>
      <c r="E656" s="5" t="s">
        <v>587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705</v>
      </c>
      <c r="C657" s="3" t="s">
        <v>9</v>
      </c>
      <c r="D657" s="2"/>
      <c r="E657" s="5" t="s">
        <v>293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705</v>
      </c>
      <c r="C658" s="3" t="s">
        <v>9</v>
      </c>
      <c r="D658" s="3" t="s">
        <v>586</v>
      </c>
      <c r="E658" s="5" t="s">
        <v>587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705</v>
      </c>
      <c r="C659" s="30" t="s">
        <v>191</v>
      </c>
      <c r="D659" s="3"/>
      <c r="E659" s="5" t="s">
        <v>254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705</v>
      </c>
      <c r="C660" s="30" t="s">
        <v>191</v>
      </c>
      <c r="D660" s="3" t="s">
        <v>586</v>
      </c>
      <c r="E660" s="5" t="s">
        <v>587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705</v>
      </c>
      <c r="C661" s="30" t="s">
        <v>81</v>
      </c>
      <c r="D661" s="3"/>
      <c r="E661" s="31" t="s">
        <v>83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705</v>
      </c>
      <c r="C662" s="30" t="s">
        <v>81</v>
      </c>
      <c r="D662" s="3" t="s">
        <v>586</v>
      </c>
      <c r="E662" s="31" t="s">
        <v>587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705</v>
      </c>
      <c r="C663" s="30" t="s">
        <v>159</v>
      </c>
      <c r="D663" s="2"/>
      <c r="E663" s="5" t="s">
        <v>294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705</v>
      </c>
      <c r="C664" s="30" t="s">
        <v>159</v>
      </c>
      <c r="D664" s="3" t="s">
        <v>586</v>
      </c>
      <c r="E664" s="31" t="s">
        <v>587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705</v>
      </c>
      <c r="C665" s="30" t="s">
        <v>159</v>
      </c>
      <c r="D665" s="2"/>
      <c r="E665" s="5" t="s">
        <v>294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705</v>
      </c>
      <c r="C666" s="30" t="s">
        <v>159</v>
      </c>
      <c r="D666" s="3" t="s">
        <v>568</v>
      </c>
      <c r="E666" s="31" t="s">
        <v>569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705</v>
      </c>
      <c r="C667" s="30" t="s">
        <v>160</v>
      </c>
      <c r="D667" s="3"/>
      <c r="E667" s="5" t="s">
        <v>297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705</v>
      </c>
      <c r="C668" s="30" t="s">
        <v>160</v>
      </c>
      <c r="D668" s="3" t="s">
        <v>586</v>
      </c>
      <c r="E668" s="31" t="s">
        <v>587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705</v>
      </c>
      <c r="C669" s="30" t="s">
        <v>160</v>
      </c>
      <c r="D669" s="3"/>
      <c r="E669" s="5" t="s">
        <v>297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705</v>
      </c>
      <c r="C670" s="30" t="s">
        <v>160</v>
      </c>
      <c r="D670" s="3" t="s">
        <v>568</v>
      </c>
      <c r="E670" s="31" t="s">
        <v>569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705</v>
      </c>
      <c r="C671" s="30" t="s">
        <v>161</v>
      </c>
      <c r="D671" s="3"/>
      <c r="E671" s="5" t="s">
        <v>295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705</v>
      </c>
      <c r="C672" s="30" t="s">
        <v>161</v>
      </c>
      <c r="D672" s="3" t="s">
        <v>586</v>
      </c>
      <c r="E672" s="31" t="s">
        <v>587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705</v>
      </c>
      <c r="C673" s="30" t="s">
        <v>161</v>
      </c>
      <c r="D673" s="3"/>
      <c r="E673" s="5" t="s">
        <v>295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705</v>
      </c>
      <c r="C674" s="30" t="s">
        <v>161</v>
      </c>
      <c r="D674" s="3" t="s">
        <v>568</v>
      </c>
      <c r="E674" s="31" t="s">
        <v>569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705</v>
      </c>
      <c r="C675" s="30" t="s">
        <v>162</v>
      </c>
      <c r="D675" s="2"/>
      <c r="E675" s="5" t="s">
        <v>296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705</v>
      </c>
      <c r="C676" s="30" t="s">
        <v>162</v>
      </c>
      <c r="D676" s="3" t="s">
        <v>586</v>
      </c>
      <c r="E676" s="31" t="s">
        <v>587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705</v>
      </c>
      <c r="C677" s="30" t="s">
        <v>162</v>
      </c>
      <c r="D677" s="2"/>
      <c r="E677" s="5" t="s">
        <v>296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705</v>
      </c>
      <c r="C678" s="30" t="s">
        <v>162</v>
      </c>
      <c r="D678" s="3" t="s">
        <v>568</v>
      </c>
      <c r="E678" s="31" t="s">
        <v>569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705</v>
      </c>
      <c r="C679" s="3" t="s">
        <v>81</v>
      </c>
      <c r="D679" s="2"/>
      <c r="E679" s="11" t="s">
        <v>83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705</v>
      </c>
      <c r="C680" s="3" t="s">
        <v>81</v>
      </c>
      <c r="D680" s="3" t="s">
        <v>586</v>
      </c>
      <c r="E680" s="11" t="s">
        <v>587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648</v>
      </c>
      <c r="E683" s="5" t="s">
        <v>649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37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648</v>
      </c>
      <c r="E685" s="5" t="s">
        <v>649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38</v>
      </c>
      <c r="C686" s="2"/>
      <c r="D686" s="2"/>
      <c r="E686" s="5" t="s">
        <v>39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38</v>
      </c>
      <c r="C687" s="3" t="s">
        <v>319</v>
      </c>
      <c r="D687" s="3"/>
      <c r="E687" s="31" t="s">
        <v>336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38</v>
      </c>
      <c r="C688" s="3" t="s">
        <v>319</v>
      </c>
      <c r="D688" s="3" t="s">
        <v>586</v>
      </c>
      <c r="E688" s="31" t="s">
        <v>587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38</v>
      </c>
      <c r="C689" s="3" t="s">
        <v>413</v>
      </c>
      <c r="D689" s="3"/>
      <c r="E689" s="31" t="s">
        <v>415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38</v>
      </c>
      <c r="C690" s="3" t="s">
        <v>413</v>
      </c>
      <c r="D690" s="3" t="s">
        <v>586</v>
      </c>
      <c r="E690" s="31" t="s">
        <v>587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38</v>
      </c>
      <c r="C691" s="3" t="s">
        <v>414</v>
      </c>
      <c r="D691" s="3"/>
      <c r="E691" s="31" t="s">
        <v>416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38</v>
      </c>
      <c r="C692" s="3" t="s">
        <v>414</v>
      </c>
      <c r="D692" s="3" t="s">
        <v>586</v>
      </c>
      <c r="E692" s="31" t="s">
        <v>587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38</v>
      </c>
      <c r="C693" s="3" t="s">
        <v>320</v>
      </c>
      <c r="D693" s="3"/>
      <c r="E693" s="31" t="s">
        <v>337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38</v>
      </c>
      <c r="C694" s="3" t="s">
        <v>320</v>
      </c>
      <c r="D694" s="3" t="s">
        <v>586</v>
      </c>
      <c r="E694" s="31" t="s">
        <v>587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38</v>
      </c>
      <c r="C695" s="3" t="s">
        <v>40</v>
      </c>
      <c r="D695" s="2"/>
      <c r="E695" s="5" t="s">
        <v>635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38</v>
      </c>
      <c r="C696" s="3" t="s">
        <v>40</v>
      </c>
      <c r="D696" s="3" t="s">
        <v>586</v>
      </c>
      <c r="E696" s="5" t="s">
        <v>587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38</v>
      </c>
      <c r="C697" s="3" t="s">
        <v>86</v>
      </c>
      <c r="D697" s="2"/>
      <c r="E697" s="5" t="s">
        <v>85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38</v>
      </c>
      <c r="C698" s="3" t="s">
        <v>86</v>
      </c>
      <c r="D698" s="3" t="s">
        <v>586</v>
      </c>
      <c r="E698" s="5" t="s">
        <v>587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38</v>
      </c>
      <c r="C699" s="3" t="s">
        <v>41</v>
      </c>
      <c r="D699" s="2"/>
      <c r="E699" s="5" t="s">
        <v>42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38</v>
      </c>
      <c r="C700" s="3" t="s">
        <v>41</v>
      </c>
      <c r="D700" s="3" t="s">
        <v>586</v>
      </c>
      <c r="E700" s="5" t="s">
        <v>587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38</v>
      </c>
      <c r="C701" s="3" t="s">
        <v>98</v>
      </c>
      <c r="D701" s="2"/>
      <c r="E701" s="5" t="s">
        <v>99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38</v>
      </c>
      <c r="C702" s="3" t="s">
        <v>98</v>
      </c>
      <c r="D702" s="3" t="s">
        <v>586</v>
      </c>
      <c r="E702" s="5" t="s">
        <v>587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38</v>
      </c>
      <c r="C703" s="30" t="s">
        <v>163</v>
      </c>
      <c r="D703" s="2"/>
      <c r="E703" s="5" t="s">
        <v>298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38</v>
      </c>
      <c r="C704" s="30" t="s">
        <v>163</v>
      </c>
      <c r="D704" s="3" t="s">
        <v>586</v>
      </c>
      <c r="E704" s="31" t="s">
        <v>587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38</v>
      </c>
      <c r="C705" s="3" t="s">
        <v>43</v>
      </c>
      <c r="D705" s="2"/>
      <c r="E705" s="5" t="s">
        <v>44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38</v>
      </c>
      <c r="C706" s="3" t="s">
        <v>43</v>
      </c>
      <c r="D706" s="3" t="s">
        <v>586</v>
      </c>
      <c r="E706" s="5" t="s">
        <v>587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38</v>
      </c>
      <c r="C707" s="3" t="s">
        <v>45</v>
      </c>
      <c r="D707" s="2"/>
      <c r="E707" s="5" t="s">
        <v>658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38</v>
      </c>
      <c r="C708" s="3" t="s">
        <v>45</v>
      </c>
      <c r="D708" s="3" t="s">
        <v>586</v>
      </c>
      <c r="E708" s="5" t="s">
        <v>587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38</v>
      </c>
      <c r="C709" s="3" t="s">
        <v>211</v>
      </c>
      <c r="D709" s="3"/>
      <c r="E709" s="5" t="s">
        <v>108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38</v>
      </c>
      <c r="C710" s="3" t="s">
        <v>211</v>
      </c>
      <c r="D710" s="3" t="s">
        <v>586</v>
      </c>
      <c r="E710" s="5" t="s">
        <v>587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38</v>
      </c>
      <c r="C711" s="3" t="s">
        <v>212</v>
      </c>
      <c r="D711" s="3"/>
      <c r="E711" s="5" t="s">
        <v>216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38</v>
      </c>
      <c r="C712" s="3" t="s">
        <v>212</v>
      </c>
      <c r="D712" s="3" t="s">
        <v>214</v>
      </c>
      <c r="E712" s="5" t="s">
        <v>215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38</v>
      </c>
      <c r="C713" s="3" t="s">
        <v>213</v>
      </c>
      <c r="D713" s="3"/>
      <c r="E713" s="5" t="s">
        <v>44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38</v>
      </c>
      <c r="C714" s="3" t="s">
        <v>213</v>
      </c>
      <c r="D714" s="3" t="s">
        <v>214</v>
      </c>
      <c r="E714" s="5" t="s">
        <v>215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38</v>
      </c>
      <c r="C715" s="3" t="s">
        <v>313</v>
      </c>
      <c r="D715" s="3"/>
      <c r="E715" s="31" t="s">
        <v>326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38</v>
      </c>
      <c r="C716" s="3" t="s">
        <v>313</v>
      </c>
      <c r="D716" s="3" t="s">
        <v>586</v>
      </c>
      <c r="E716" s="31" t="s">
        <v>587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644</v>
      </c>
      <c r="C717" s="2"/>
      <c r="D717" s="2"/>
      <c r="E717" s="5" t="s">
        <v>645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644</v>
      </c>
      <c r="C718" s="3" t="s">
        <v>46</v>
      </c>
      <c r="D718" s="2"/>
      <c r="E718" s="5" t="s">
        <v>47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644</v>
      </c>
      <c r="C719" s="3" t="s">
        <v>46</v>
      </c>
      <c r="D719" s="3" t="s">
        <v>648</v>
      </c>
      <c r="E719" s="5" t="s">
        <v>649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644</v>
      </c>
      <c r="C720" s="3" t="s">
        <v>48</v>
      </c>
      <c r="D720" s="2"/>
      <c r="E720" s="5" t="s">
        <v>49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644</v>
      </c>
      <c r="C721" s="3" t="s">
        <v>48</v>
      </c>
      <c r="D721" s="3" t="s">
        <v>648</v>
      </c>
      <c r="E721" s="5" t="s">
        <v>649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644</v>
      </c>
      <c r="C722" s="3" t="s">
        <v>50</v>
      </c>
      <c r="D722" s="2"/>
      <c r="E722" s="5" t="s">
        <v>49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644</v>
      </c>
      <c r="C723" s="3" t="s">
        <v>50</v>
      </c>
      <c r="D723" s="3" t="s">
        <v>648</v>
      </c>
      <c r="E723" s="5" t="s">
        <v>649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644</v>
      </c>
      <c r="C724" s="3" t="s">
        <v>51</v>
      </c>
      <c r="D724" s="2"/>
      <c r="E724" s="5" t="s">
        <v>171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644</v>
      </c>
      <c r="C725" s="3" t="s">
        <v>51</v>
      </c>
      <c r="D725" s="3" t="s">
        <v>648</v>
      </c>
      <c r="E725" s="5" t="s">
        <v>649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644</v>
      </c>
      <c r="C726" s="3" t="s">
        <v>52</v>
      </c>
      <c r="D726" s="2"/>
      <c r="E726" s="5" t="s">
        <v>172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644</v>
      </c>
      <c r="C727" s="3" t="s">
        <v>52</v>
      </c>
      <c r="D727" s="3" t="s">
        <v>648</v>
      </c>
      <c r="E727" s="5" t="s">
        <v>649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644</v>
      </c>
      <c r="C728" s="3" t="s">
        <v>53</v>
      </c>
      <c r="D728" s="2"/>
      <c r="E728" s="5" t="s">
        <v>54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644</v>
      </c>
      <c r="C729" s="3" t="s">
        <v>53</v>
      </c>
      <c r="D729" s="3" t="s">
        <v>648</v>
      </c>
      <c r="E729" s="5" t="s">
        <v>649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644</v>
      </c>
      <c r="C730" s="3" t="s">
        <v>55</v>
      </c>
      <c r="D730" s="2"/>
      <c r="E730" s="5" t="s">
        <v>56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644</v>
      </c>
      <c r="C731" s="3" t="s">
        <v>55</v>
      </c>
      <c r="D731" s="3" t="s">
        <v>648</v>
      </c>
      <c r="E731" s="5" t="s">
        <v>649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644</v>
      </c>
      <c r="C732" s="3" t="s">
        <v>192</v>
      </c>
      <c r="D732" s="3"/>
      <c r="E732" s="5" t="s">
        <v>56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644</v>
      </c>
      <c r="C733" s="3" t="s">
        <v>192</v>
      </c>
      <c r="D733" s="3" t="s">
        <v>648</v>
      </c>
      <c r="E733" s="5" t="s">
        <v>649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644</v>
      </c>
      <c r="C734" s="3" t="s">
        <v>217</v>
      </c>
      <c r="D734" s="3"/>
      <c r="E734" s="5" t="s">
        <v>299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644</v>
      </c>
      <c r="C735" s="3" t="s">
        <v>217</v>
      </c>
      <c r="D735" s="3" t="s">
        <v>648</v>
      </c>
      <c r="E735" s="5" t="s">
        <v>649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644</v>
      </c>
      <c r="C736" s="3" t="s">
        <v>218</v>
      </c>
      <c r="D736" s="3"/>
      <c r="E736" s="5" t="s">
        <v>300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644</v>
      </c>
      <c r="C737" s="3" t="s">
        <v>218</v>
      </c>
      <c r="D737" s="3" t="s">
        <v>648</v>
      </c>
      <c r="E737" s="5" t="s">
        <v>649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644</v>
      </c>
      <c r="C738" s="3" t="s">
        <v>219</v>
      </c>
      <c r="D738" s="3"/>
      <c r="E738" s="5" t="s">
        <v>301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644</v>
      </c>
      <c r="C739" s="3" t="s">
        <v>219</v>
      </c>
      <c r="D739" s="3" t="s">
        <v>648</v>
      </c>
      <c r="E739" s="5" t="s">
        <v>649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644</v>
      </c>
      <c r="C740" s="3" t="s">
        <v>57</v>
      </c>
      <c r="D740" s="2"/>
      <c r="E740" s="5" t="s">
        <v>58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644</v>
      </c>
      <c r="C741" s="3" t="s">
        <v>57</v>
      </c>
      <c r="D741" s="3" t="s">
        <v>648</v>
      </c>
      <c r="E741" s="5" t="s">
        <v>649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644</v>
      </c>
      <c r="C742" s="3" t="s">
        <v>59</v>
      </c>
      <c r="D742" s="2"/>
      <c r="E742" s="5" t="s">
        <v>60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644</v>
      </c>
      <c r="C743" s="3" t="s">
        <v>59</v>
      </c>
      <c r="D743" s="3" t="s">
        <v>648</v>
      </c>
      <c r="E743" s="5" t="s">
        <v>649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644</v>
      </c>
      <c r="C744" s="3" t="s">
        <v>61</v>
      </c>
      <c r="D744" s="2"/>
      <c r="E744" s="5" t="s">
        <v>62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644</v>
      </c>
      <c r="C745" s="3" t="s">
        <v>61</v>
      </c>
      <c r="D745" s="3" t="s">
        <v>648</v>
      </c>
      <c r="E745" s="5" t="s">
        <v>649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644</v>
      </c>
      <c r="C746" s="3" t="s">
        <v>63</v>
      </c>
      <c r="D746" s="2"/>
      <c r="E746" s="5" t="s">
        <v>62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644</v>
      </c>
      <c r="C747" s="3" t="s">
        <v>63</v>
      </c>
      <c r="D747" s="3" t="s">
        <v>648</v>
      </c>
      <c r="E747" s="5" t="s">
        <v>649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644</v>
      </c>
      <c r="C748" s="3" t="s">
        <v>65</v>
      </c>
      <c r="D748" s="2"/>
      <c r="E748" s="5" t="s">
        <v>64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644</v>
      </c>
      <c r="C749" s="3" t="s">
        <v>65</v>
      </c>
      <c r="D749" s="3" t="s">
        <v>648</v>
      </c>
      <c r="E749" s="5" t="s">
        <v>649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644</v>
      </c>
      <c r="C750" s="30" t="s">
        <v>164</v>
      </c>
      <c r="D750" s="2"/>
      <c r="E750" s="31" t="s">
        <v>49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644</v>
      </c>
      <c r="C751" s="30" t="s">
        <v>164</v>
      </c>
      <c r="D751" s="3" t="s">
        <v>648</v>
      </c>
      <c r="E751" s="31" t="s">
        <v>649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644</v>
      </c>
      <c r="C752" s="30" t="s">
        <v>220</v>
      </c>
      <c r="D752" s="3"/>
      <c r="E752" s="31" t="s">
        <v>49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644</v>
      </c>
      <c r="C753" s="30" t="s">
        <v>220</v>
      </c>
      <c r="D753" s="3" t="s">
        <v>648</v>
      </c>
      <c r="E753" s="31" t="s">
        <v>649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644</v>
      </c>
      <c r="C754" s="30" t="s">
        <v>165</v>
      </c>
      <c r="D754" s="2"/>
      <c r="E754" s="31" t="s">
        <v>166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644</v>
      </c>
      <c r="C755" s="30" t="s">
        <v>165</v>
      </c>
      <c r="D755" s="3" t="s">
        <v>648</v>
      </c>
      <c r="E755" s="31" t="s">
        <v>649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644</v>
      </c>
      <c r="C756" s="30" t="s">
        <v>221</v>
      </c>
      <c r="D756" s="3"/>
      <c r="E756" s="31" t="s">
        <v>171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644</v>
      </c>
      <c r="C757" s="30" t="s">
        <v>221</v>
      </c>
      <c r="D757" s="3" t="s">
        <v>648</v>
      </c>
      <c r="E757" s="31" t="s">
        <v>649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644</v>
      </c>
      <c r="C758" s="30" t="s">
        <v>167</v>
      </c>
      <c r="D758" s="2"/>
      <c r="E758" s="31" t="s">
        <v>54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644</v>
      </c>
      <c r="C759" s="30" t="s">
        <v>167</v>
      </c>
      <c r="D759" s="3" t="s">
        <v>648</v>
      </c>
      <c r="E759" s="31" t="s">
        <v>649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644</v>
      </c>
      <c r="C760" s="30" t="s">
        <v>222</v>
      </c>
      <c r="D760" s="2"/>
      <c r="E760" s="31" t="s">
        <v>169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644</v>
      </c>
      <c r="C761" s="30" t="s">
        <v>222</v>
      </c>
      <c r="D761" s="3" t="s">
        <v>648</v>
      </c>
      <c r="E761" s="31" t="s">
        <v>649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644</v>
      </c>
      <c r="C762" s="30" t="s">
        <v>168</v>
      </c>
      <c r="D762" s="2"/>
      <c r="E762" s="31" t="s">
        <v>169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644</v>
      </c>
      <c r="C763" s="30" t="s">
        <v>168</v>
      </c>
      <c r="D763" s="3" t="s">
        <v>648</v>
      </c>
      <c r="E763" s="31" t="s">
        <v>649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644</v>
      </c>
      <c r="C764" s="3" t="s">
        <v>95</v>
      </c>
      <c r="D764" s="2"/>
      <c r="E764" s="11" t="s">
        <v>96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644</v>
      </c>
      <c r="C765" s="3" t="s">
        <v>95</v>
      </c>
      <c r="D765" s="3" t="s">
        <v>648</v>
      </c>
      <c r="E765" s="11" t="s">
        <v>649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644</v>
      </c>
      <c r="C766" s="3" t="s">
        <v>66</v>
      </c>
      <c r="D766" s="2"/>
      <c r="E766" s="5" t="s">
        <v>67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644</v>
      </c>
      <c r="C767" s="3" t="s">
        <v>66</v>
      </c>
      <c r="D767" s="3" t="s">
        <v>648</v>
      </c>
      <c r="E767" s="5" t="s">
        <v>649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644</v>
      </c>
      <c r="C768" s="3" t="s">
        <v>68</v>
      </c>
      <c r="D768" s="2"/>
      <c r="E768" s="5" t="s">
        <v>69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644</v>
      </c>
      <c r="C769" s="3" t="s">
        <v>68</v>
      </c>
      <c r="D769" s="3" t="s">
        <v>648</v>
      </c>
      <c r="E769" s="5" t="s">
        <v>649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644</v>
      </c>
      <c r="C770" s="3" t="s">
        <v>70</v>
      </c>
      <c r="D770" s="2"/>
      <c r="E770" s="5" t="s">
        <v>302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644</v>
      </c>
      <c r="C771" s="3" t="s">
        <v>70</v>
      </c>
      <c r="D771" s="3" t="s">
        <v>648</v>
      </c>
      <c r="E771" s="5" t="s">
        <v>649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644</v>
      </c>
      <c r="C772" s="3" t="s">
        <v>71</v>
      </c>
      <c r="D772" s="2"/>
      <c r="E772" s="5" t="s">
        <v>72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644</v>
      </c>
      <c r="C773" s="3" t="s">
        <v>71</v>
      </c>
      <c r="D773" s="3" t="s">
        <v>648</v>
      </c>
      <c r="E773" s="5" t="s">
        <v>649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644</v>
      </c>
      <c r="C774" s="3" t="s">
        <v>223</v>
      </c>
      <c r="D774" s="3"/>
      <c r="E774" s="5" t="s">
        <v>224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644</v>
      </c>
      <c r="C775" s="3" t="s">
        <v>223</v>
      </c>
      <c r="D775" s="3" t="s">
        <v>648</v>
      </c>
      <c r="E775" s="5" t="s">
        <v>649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73</v>
      </c>
      <c r="C776" s="2"/>
      <c r="D776" s="2"/>
      <c r="E776" s="5" t="s">
        <v>74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73</v>
      </c>
      <c r="C777" s="3" t="s">
        <v>319</v>
      </c>
      <c r="D777" s="2"/>
      <c r="E777" s="31" t="s">
        <v>336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73</v>
      </c>
      <c r="C778" s="3" t="s">
        <v>319</v>
      </c>
      <c r="D778" s="2">
        <v>500</v>
      </c>
      <c r="E778" s="31" t="s">
        <v>569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73</v>
      </c>
      <c r="C779" s="3" t="s">
        <v>618</v>
      </c>
      <c r="D779" s="2"/>
      <c r="E779" s="5" t="s">
        <v>589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73</v>
      </c>
      <c r="C780" s="3" t="s">
        <v>618</v>
      </c>
      <c r="D780" s="3" t="s">
        <v>568</v>
      </c>
      <c r="E780" s="5" t="s">
        <v>569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73</v>
      </c>
      <c r="C781" s="3" t="s">
        <v>75</v>
      </c>
      <c r="D781" s="2"/>
      <c r="E781" s="5" t="s">
        <v>303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73</v>
      </c>
      <c r="C782" s="3" t="s">
        <v>75</v>
      </c>
      <c r="D782" s="3" t="s">
        <v>568</v>
      </c>
      <c r="E782" s="5" t="s">
        <v>569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73</v>
      </c>
      <c r="C783" s="30" t="s">
        <v>604</v>
      </c>
      <c r="D783" s="3"/>
      <c r="E783" s="31" t="s">
        <v>230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73</v>
      </c>
      <c r="C784" s="30" t="s">
        <v>604</v>
      </c>
      <c r="D784" s="3" t="s">
        <v>568</v>
      </c>
      <c r="E784" s="31" t="s">
        <v>569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73</v>
      </c>
      <c r="C785" s="30" t="s">
        <v>170</v>
      </c>
      <c r="D785" s="2"/>
      <c r="E785" s="5" t="s">
        <v>304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73</v>
      </c>
      <c r="C786" s="35" t="s">
        <v>170</v>
      </c>
      <c r="D786" s="36" t="s">
        <v>214</v>
      </c>
      <c r="E786" s="37" t="s">
        <v>215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01" t="s">
        <v>76</v>
      </c>
      <c r="B787" s="101"/>
      <c r="C787" s="101"/>
      <c r="D787" s="101"/>
      <c r="E787" s="101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96"/>
      <c r="B788" s="96"/>
      <c r="C788" s="96"/>
      <c r="D788" s="96"/>
      <c r="E788" s="96"/>
      <c r="M788" s="10"/>
    </row>
    <row r="789" spans="1:26" s="6" customFormat="1" ht="18.75" customHeight="1">
      <c r="A789" s="97"/>
      <c r="B789" s="97"/>
      <c r="C789" s="97"/>
      <c r="D789" s="97"/>
      <c r="E789" s="97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99"/>
      <c r="B790" s="99"/>
      <c r="C790" s="99"/>
      <c r="D790" s="99"/>
      <c r="E790" s="99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97"/>
      <c r="B791" s="97"/>
      <c r="C791" s="97"/>
      <c r="D791" s="97"/>
      <c r="E791" s="97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99"/>
      <c r="B792" s="99"/>
      <c r="C792" s="99"/>
      <c r="D792" s="99"/>
      <c r="E792" s="99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89"/>
      <c r="B793" s="89"/>
      <c r="C793" s="88"/>
      <c r="D793" s="88"/>
      <c r="E793" s="88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90"/>
      <c r="B794" s="90"/>
      <c r="C794" s="88"/>
      <c r="D794" s="88"/>
      <c r="E794" s="88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88"/>
      <c r="B795" s="88"/>
      <c r="C795" s="88"/>
      <c r="D795" s="88"/>
      <c r="E795" s="88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5:L5"/>
    <mergeCell ref="A792:E792"/>
    <mergeCell ref="A791:E791"/>
    <mergeCell ref="A787:E787"/>
    <mergeCell ref="A788:E788"/>
    <mergeCell ref="A789:E789"/>
    <mergeCell ref="A6:L6"/>
    <mergeCell ref="A2:L2"/>
    <mergeCell ref="A1:L1"/>
    <mergeCell ref="A3:L3"/>
    <mergeCell ref="A4:L4"/>
    <mergeCell ref="A790:E790"/>
    <mergeCell ref="A795:E795"/>
    <mergeCell ref="A793:B793"/>
    <mergeCell ref="C793:E793"/>
    <mergeCell ref="A794:B794"/>
    <mergeCell ref="C794:E794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2012-11-15T04:21:03Z</cp:lastPrinted>
  <dcterms:created xsi:type="dcterms:W3CDTF">2008-09-23T08:43:48Z</dcterms:created>
  <dcterms:modified xsi:type="dcterms:W3CDTF">2012-11-16T09:20:38Z</dcterms:modified>
  <cp:category/>
  <cp:version/>
  <cp:contentType/>
  <cp:contentStatus/>
</cp:coreProperties>
</file>