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480" windowHeight="8850" activeTab="0"/>
  </bookViews>
  <sheets>
    <sheet name="Приложение 6 " sheetId="1" r:id="rId1"/>
    <sheet name="Приложение № 5" sheetId="2" r:id="rId2"/>
  </sheets>
  <definedNames>
    <definedName name="Е14" localSheetId="0">#REF!</definedName>
    <definedName name="Е14">#REF!</definedName>
    <definedName name="_xlnm.Print_Titles" localSheetId="0">'Приложение 6 '!$7:$8</definedName>
    <definedName name="_xlnm.Print_Area" localSheetId="0">'Приложение 6 '!$A$1:$J$56</definedName>
  </definedNames>
  <calcPr fullCalcOnLoad="1"/>
</workbook>
</file>

<file path=xl/sharedStrings.xml><?xml version="1.0" encoding="utf-8"?>
<sst xmlns="http://schemas.openxmlformats.org/spreadsheetml/2006/main" count="141" uniqueCount="80">
  <si>
    <t>№ п/п</t>
  </si>
  <si>
    <t>2013 г.</t>
  </si>
  <si>
    <t>2014 г.</t>
  </si>
  <si>
    <t>2015 г.</t>
  </si>
  <si>
    <t>2016 г.</t>
  </si>
  <si>
    <t>2017 г.</t>
  </si>
  <si>
    <t>2018 г.</t>
  </si>
  <si>
    <t>ПП</t>
  </si>
  <si>
    <t>ОМ</t>
  </si>
  <si>
    <t>ГРБС</t>
  </si>
  <si>
    <t>Рз</t>
  </si>
  <si>
    <t>Пр</t>
  </si>
  <si>
    <t>ЦС</t>
  </si>
  <si>
    <t>Администратор, соисполнитель</t>
  </si>
  <si>
    <t>Код бюджетной классификации</t>
  </si>
  <si>
    <t>Статус</t>
  </si>
  <si>
    <t>Источник финансирования</t>
  </si>
  <si>
    <t>Подпрограмма</t>
  </si>
  <si>
    <t>Оценка расходов, тысяч рублей</t>
  </si>
  <si>
    <t>всего</t>
  </si>
  <si>
    <t>средства, планируемые к привлечению из федерального бюджета</t>
  </si>
  <si>
    <t>иные источники</t>
  </si>
  <si>
    <t>Территориальный фонд обязательного медицинского страхования Республики Алтай</t>
  </si>
  <si>
    <t>Наименование муниципаьной программы:</t>
  </si>
  <si>
    <t>Развитие малого и среднего предпринимательства</t>
  </si>
  <si>
    <t>Наименование муниципальной программы, подпрограммы, основного мероприятия</t>
  </si>
  <si>
    <t>Муниципальная программа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</si>
  <si>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</si>
  <si>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бюджет муниципального образования</t>
  </si>
  <si>
    <t>средства, планируемые к привлечению из республиканского бюджета Республики Алтай</t>
  </si>
  <si>
    <t>Развитие агропромышленного комплекса</t>
  </si>
  <si>
    <t>Ресурсное обеспечение реализации муниципальной программы за счет средств местного бюджета</t>
  </si>
  <si>
    <t>Администратор муниципальой программы</t>
  </si>
  <si>
    <t>Администрация  МО «Усть-Коксинский район» Республики Алтай  (управление экономического развития)</t>
  </si>
  <si>
    <t>Наименование  муниципальой программы, подпрограммы, основного мероприятия</t>
  </si>
  <si>
    <t>Код государственной программы</t>
  </si>
  <si>
    <t>Расходы местного бюджета, тыс. рублей</t>
  </si>
  <si>
    <t>ГП</t>
  </si>
  <si>
    <t>Подпрограмма 1</t>
  </si>
  <si>
    <t>Основное мероприятие 1</t>
  </si>
  <si>
    <t>Основное мероприятие 2</t>
  </si>
  <si>
    <t>Развитие  агропромышленного комплекса</t>
  </si>
  <si>
    <t>ВР</t>
  </si>
  <si>
    <t>Наименование муниципальной программы</t>
  </si>
  <si>
    <t xml:space="preserve"> Муниципаная программа</t>
  </si>
  <si>
    <t>Отдел сельского хозяйства</t>
  </si>
  <si>
    <t>Подпрограмма 2</t>
  </si>
  <si>
    <t>средства, планируемые к привлечению из федерального бюджета(справочно)</t>
  </si>
  <si>
    <t>1.1</t>
  </si>
  <si>
    <t>средства республиканского бюджета Республики Алтай</t>
  </si>
  <si>
    <t>средства федерального бюджета</t>
  </si>
  <si>
    <t>1.2</t>
  </si>
  <si>
    <t>2.1</t>
  </si>
  <si>
    <t xml:space="preserve">2016 г. </t>
  </si>
  <si>
    <t>итого</t>
  </si>
  <si>
    <t>р</t>
  </si>
  <si>
    <t>ф</t>
  </si>
  <si>
    <t>м</t>
  </si>
  <si>
    <t>2 под</t>
  </si>
  <si>
    <t>3.1</t>
  </si>
  <si>
    <t>Подпрограмма 3</t>
  </si>
  <si>
    <t xml:space="preserve">«Развитие экономического потенциала и предпринимательства» </t>
  </si>
  <si>
    <t xml:space="preserve">ПРИЛОЖЕНИЕ № 5    К муниципальной программе «Развитие экономического потенциала и предпринимательства»  на 2013 - 2018 годы,  утвержденную Постановлением  Главы МО«Усть-Коксинский район» от 26 декабря 2013 года № 1009.                                                        </t>
  </si>
  <si>
    <t xml:space="preserve">Администратор муниципальной программы:  </t>
  </si>
  <si>
    <t>Администрация МО "Усть-Коксинский район"</t>
  </si>
  <si>
    <t xml:space="preserve">Создание условий для развития инвестиционного, инновационного и имиджевого потенциала </t>
  </si>
  <si>
    <t xml:space="preserve">Внедрение стандарта деятельности органов местного самоуправления по инвестиционной привлекательности в муниципальном образовании
</t>
  </si>
  <si>
    <t>Развитие имиджевого потенциалав МО «Усть-Коксинский район»</t>
  </si>
  <si>
    <t>Поддержка малого и среднего предпринимательства на территории МО "Усть-Коксинский район" РА"</t>
  </si>
  <si>
    <t>"Повышение эффективности управления в Отделе сельского хозяйства"</t>
  </si>
  <si>
    <t>Развитие сельского хозяйства и промышленного производства</t>
  </si>
  <si>
    <t>основное мероприятие</t>
  </si>
  <si>
    <t xml:space="preserve"> развитие сельского хозяйства и промышленного производства</t>
  </si>
  <si>
    <t>Поддержка малого и среднего предпринимательства</t>
  </si>
  <si>
    <t>Внедрение стандарта деятельности органов местного самоуправления по инвестиционной привлекательности в муниципальном образовании</t>
  </si>
  <si>
    <t>Развитие имиджевого потенциала</t>
  </si>
  <si>
    <t xml:space="preserve">Приложение № 3 к Постановлению №            от "         "                                  2017   год "О внесений изменений и дополнений в муниципальную программу  «Развитие экономического потенциала и предпринимательства»  на 2013 - 2018 годы"
</t>
  </si>
  <si>
    <t xml:space="preserve">Приложение № 6    К муниципальной программе «Развитие экономического потенциала и предпринимательства» на 2013 - 2018 годы,  утвержденную Постановлением  Главы МО«Усть-Коксинский район» от 26 декабря 2013 года № 1009.                                                        </t>
  </si>
  <si>
    <t xml:space="preserve">Приложение № 2 к Постановлению №      от "     "                  2017   год "О внесений изменений и дополнений в муниципальную программу  «Развитие экономического потенциала и предпринимательства» на 2013 - 2018 годы"
</t>
  </si>
  <si>
    <t>Повышение эффективности управления в Отделе сельского хозяйства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</si>
</sst>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49" fontId="39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164" fontId="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39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9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2" fontId="3" fillId="0" borderId="12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2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1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/>
    </xf>
    <xf numFmtId="2" fontId="57" fillId="3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/>
    </xf>
    <xf numFmtId="2" fontId="56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1" xfId="0" applyFont="1" applyBorder="1" applyAlignment="1">
      <alignment/>
    </xf>
    <xf numFmtId="0" fontId="49" fillId="0" borderId="13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9" fillId="0" borderId="15" xfId="0" applyFont="1" applyFill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/>
    </xf>
    <xf numFmtId="0" fontId="51" fillId="0" borderId="0" xfId="0" applyFont="1" applyAlignment="1">
      <alignment horizontal="left" vertic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7" fillId="33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view="pageBreakPreview" zoomScaleSheetLayoutView="100" zoomScalePageLayoutView="0" workbookViewId="0" topLeftCell="A34">
      <selection activeCell="P40" sqref="P40"/>
    </sheetView>
  </sheetViews>
  <sheetFormatPr defaultColWidth="9.140625" defaultRowHeight="15"/>
  <cols>
    <col min="1" max="1" width="5.00390625" style="0" customWidth="1"/>
    <col min="2" max="2" width="20.421875" style="0" customWidth="1"/>
    <col min="3" max="3" width="25.28125" style="0" customWidth="1"/>
    <col min="4" max="4" width="25.7109375" style="0" customWidth="1"/>
    <col min="5" max="6" width="10.8515625" style="0" bestFit="1" customWidth="1"/>
    <col min="7" max="7" width="10.8515625" style="0" customWidth="1"/>
    <col min="8" max="9" width="10.8515625" style="0" bestFit="1" customWidth="1"/>
    <col min="10" max="10" width="11.28125" style="0" customWidth="1"/>
    <col min="11" max="12" width="13.8515625" style="0" customWidth="1"/>
    <col min="13" max="13" width="15.28125" style="0" customWidth="1"/>
  </cols>
  <sheetData>
    <row r="1" spans="1:10" ht="54" customHeight="1">
      <c r="A1" s="34"/>
      <c r="B1" s="34"/>
      <c r="C1" s="34"/>
      <c r="D1" s="34"/>
      <c r="E1" s="34"/>
      <c r="F1" s="88" t="s">
        <v>76</v>
      </c>
      <c r="G1" s="88"/>
      <c r="H1" s="88"/>
      <c r="I1" s="88"/>
      <c r="J1" s="88"/>
    </row>
    <row r="2" spans="1:10" ht="51" customHeight="1">
      <c r="A2" s="34"/>
      <c r="B2" s="34"/>
      <c r="C2" s="34"/>
      <c r="D2" s="34"/>
      <c r="E2" s="34"/>
      <c r="F2" s="88" t="s">
        <v>77</v>
      </c>
      <c r="G2" s="88"/>
      <c r="H2" s="88"/>
      <c r="I2" s="88"/>
      <c r="J2" s="88"/>
    </row>
    <row r="3" spans="1:13" ht="39" customHeight="1">
      <c r="A3" s="34"/>
      <c r="B3" s="92" t="s">
        <v>27</v>
      </c>
      <c r="C3" s="93"/>
      <c r="D3" s="93"/>
      <c r="E3" s="93"/>
      <c r="F3" s="93"/>
      <c r="G3" s="93"/>
      <c r="H3" s="93"/>
      <c r="I3" s="93"/>
      <c r="J3" s="93"/>
      <c r="M3" s="5"/>
    </row>
    <row r="4" spans="1:13" ht="15">
      <c r="A4" s="2" t="s">
        <v>23</v>
      </c>
      <c r="B4" s="49"/>
      <c r="C4" s="49"/>
      <c r="D4" s="3" t="s">
        <v>61</v>
      </c>
      <c r="E4" s="49"/>
      <c r="F4" s="49"/>
      <c r="G4" s="49"/>
      <c r="H4" s="49"/>
      <c r="I4" s="49"/>
      <c r="J4" s="49"/>
      <c r="K4" s="1"/>
      <c r="L4" s="1"/>
      <c r="M4" s="5"/>
    </row>
    <row r="5" spans="1:13" ht="15">
      <c r="A5" s="2" t="s">
        <v>63</v>
      </c>
      <c r="B5" s="49"/>
      <c r="C5" s="49"/>
      <c r="D5" s="3" t="s">
        <v>64</v>
      </c>
      <c r="E5" s="49"/>
      <c r="F5" s="49"/>
      <c r="G5" s="49"/>
      <c r="H5" s="49"/>
      <c r="I5" s="49"/>
      <c r="J5" s="49"/>
      <c r="K5" s="1"/>
      <c r="L5" s="1"/>
      <c r="M5" s="5"/>
    </row>
    <row r="6" spans="1:13" ht="15">
      <c r="A6" s="34"/>
      <c r="B6" s="34"/>
      <c r="C6" s="34"/>
      <c r="D6" s="34"/>
      <c r="E6" s="34"/>
      <c r="F6" s="34"/>
      <c r="G6" s="34"/>
      <c r="H6" s="34"/>
      <c r="I6" s="34"/>
      <c r="J6" s="34"/>
      <c r="M6" s="5"/>
    </row>
    <row r="7" spans="1:13" ht="51.75" customHeight="1">
      <c r="A7" s="80" t="s">
        <v>0</v>
      </c>
      <c r="B7" s="80" t="s">
        <v>15</v>
      </c>
      <c r="C7" s="81" t="s">
        <v>25</v>
      </c>
      <c r="D7" s="80" t="s">
        <v>16</v>
      </c>
      <c r="E7" s="80" t="s">
        <v>18</v>
      </c>
      <c r="F7" s="80"/>
      <c r="G7" s="80"/>
      <c r="H7" s="80"/>
      <c r="I7" s="80"/>
      <c r="J7" s="80"/>
      <c r="M7" s="5"/>
    </row>
    <row r="8" spans="1:13" ht="15">
      <c r="A8" s="80"/>
      <c r="B8" s="80"/>
      <c r="C8" s="81"/>
      <c r="D8" s="80"/>
      <c r="E8" s="73" t="s">
        <v>1</v>
      </c>
      <c r="F8" s="73" t="s">
        <v>2</v>
      </c>
      <c r="G8" s="73" t="s">
        <v>3</v>
      </c>
      <c r="H8" s="73" t="s">
        <v>4</v>
      </c>
      <c r="I8" s="73" t="s">
        <v>5</v>
      </c>
      <c r="J8" s="73" t="s">
        <v>6</v>
      </c>
      <c r="L8" s="24" t="s">
        <v>53</v>
      </c>
      <c r="M8" s="24" t="s">
        <v>54</v>
      </c>
    </row>
    <row r="9" spans="1:13" s="5" customFormat="1" ht="19.5" customHeight="1">
      <c r="A9" s="102"/>
      <c r="B9" s="105" t="s">
        <v>26</v>
      </c>
      <c r="C9" s="105" t="s">
        <v>61</v>
      </c>
      <c r="D9" s="74" t="s">
        <v>19</v>
      </c>
      <c r="E9" s="75">
        <f aca="true" t="shared" si="0" ref="E9:J9">E10+E11+E13+E14</f>
        <v>0</v>
      </c>
      <c r="F9" s="75">
        <f t="shared" si="0"/>
        <v>5282.277</v>
      </c>
      <c r="G9" s="75">
        <f t="shared" si="0"/>
        <v>4866.612999999999</v>
      </c>
      <c r="H9" s="75">
        <f>H10+H11+H13+H14</f>
        <v>7234.918</v>
      </c>
      <c r="I9" s="126">
        <f t="shared" si="0"/>
        <v>4852.9</v>
      </c>
      <c r="J9" s="75">
        <f t="shared" si="0"/>
        <v>4534</v>
      </c>
      <c r="K9" s="55">
        <f aca="true" t="shared" si="1" ref="K9:K14">SUM(E9:J9)</f>
        <v>26770.708</v>
      </c>
      <c r="L9" s="25" t="e">
        <f>L11+L10+L13</f>
        <v>#REF!</v>
      </c>
      <c r="M9" s="27" t="e">
        <f>E9+F9+G9+I9+J9+L9</f>
        <v>#REF!</v>
      </c>
    </row>
    <row r="10" spans="1:15" s="5" customFormat="1" ht="67.5" customHeight="1">
      <c r="A10" s="102"/>
      <c r="B10" s="105"/>
      <c r="C10" s="105"/>
      <c r="D10" s="7" t="s">
        <v>29</v>
      </c>
      <c r="E10" s="12">
        <f aca="true" t="shared" si="2" ref="E10:J10">E32+E16+E42</f>
        <v>0</v>
      </c>
      <c r="F10" s="12">
        <f t="shared" si="2"/>
        <v>0</v>
      </c>
      <c r="G10" s="12">
        <f t="shared" si="2"/>
        <v>668.9</v>
      </c>
      <c r="H10" s="12">
        <f t="shared" si="2"/>
        <v>2055.25</v>
      </c>
      <c r="I10" s="12">
        <f t="shared" si="2"/>
        <v>1540.8</v>
      </c>
      <c r="J10" s="12">
        <f t="shared" si="2"/>
        <v>1659.6</v>
      </c>
      <c r="K10" s="55">
        <f>SUM(E10:J10)</f>
        <v>5924.549999999999</v>
      </c>
      <c r="L10" s="25" t="e">
        <f>#REF!+#REF!+L16</f>
        <v>#REF!</v>
      </c>
      <c r="M10" s="28" t="e">
        <f>E10+F10+G10+I10+J10+L10</f>
        <v>#REF!</v>
      </c>
      <c r="N10" s="32" t="s">
        <v>55</v>
      </c>
      <c r="O10" s="14"/>
    </row>
    <row r="11" spans="1:14" s="5" customFormat="1" ht="39.75" customHeight="1">
      <c r="A11" s="102"/>
      <c r="B11" s="105"/>
      <c r="C11" s="105"/>
      <c r="D11" s="51" t="s">
        <v>20</v>
      </c>
      <c r="E11" s="12">
        <f aca="true" t="shared" si="3" ref="E11:J11">E33+E17+E43</f>
        <v>0</v>
      </c>
      <c r="F11" s="12">
        <f t="shared" si="3"/>
        <v>2500</v>
      </c>
      <c r="G11" s="12">
        <f t="shared" si="3"/>
        <v>1200</v>
      </c>
      <c r="H11" s="12">
        <f t="shared" si="3"/>
        <v>2162.82</v>
      </c>
      <c r="I11" s="12">
        <f t="shared" si="3"/>
        <v>0</v>
      </c>
      <c r="J11" s="12">
        <f t="shared" si="3"/>
        <v>0</v>
      </c>
      <c r="K11" s="55">
        <f>SUM(E11:J11)</f>
        <v>5862.82</v>
      </c>
      <c r="L11" s="25" t="e">
        <f>#REF!+#REF!+L17</f>
        <v>#REF!</v>
      </c>
      <c r="M11" s="28" t="e">
        <f>E11+F11+G11+I11+J11+L11</f>
        <v>#REF!</v>
      </c>
      <c r="N11" t="s">
        <v>56</v>
      </c>
    </row>
    <row r="12" spans="1:13" s="5" customFormat="1" ht="65.25" customHeight="1" hidden="1">
      <c r="A12" s="102"/>
      <c r="B12" s="105"/>
      <c r="C12" s="105"/>
      <c r="D12" s="51" t="s">
        <v>22</v>
      </c>
      <c r="E12" s="12">
        <f>E34+E18+E44</f>
        <v>0</v>
      </c>
      <c r="F12" s="12">
        <f>F34+F18+F44</f>
        <v>2782.277</v>
      </c>
      <c r="G12" s="12">
        <f>G34+G18+G44</f>
        <v>2997.7129999999997</v>
      </c>
      <c r="H12" s="12">
        <f>H34+H18+H44</f>
        <v>3016.848</v>
      </c>
      <c r="I12" s="16"/>
      <c r="J12" s="16"/>
      <c r="K12" s="55">
        <f t="shared" si="1"/>
        <v>8796.838</v>
      </c>
      <c r="L12" s="25"/>
      <c r="M12" s="29"/>
    </row>
    <row r="13" spans="1:14" s="5" customFormat="1" ht="38.25" customHeight="1">
      <c r="A13" s="102"/>
      <c r="B13" s="105"/>
      <c r="C13" s="105"/>
      <c r="D13" s="51" t="s">
        <v>28</v>
      </c>
      <c r="E13" s="12">
        <f aca="true" t="shared" si="4" ref="E13:J13">E18+E34+E44</f>
        <v>0</v>
      </c>
      <c r="F13" s="12">
        <f t="shared" si="4"/>
        <v>2782.277</v>
      </c>
      <c r="G13" s="12">
        <f t="shared" si="4"/>
        <v>2997.7129999999997</v>
      </c>
      <c r="H13" s="12">
        <f t="shared" si="4"/>
        <v>3016.848</v>
      </c>
      <c r="I13" s="12">
        <f t="shared" si="4"/>
        <v>3312.1</v>
      </c>
      <c r="J13" s="12">
        <f t="shared" si="4"/>
        <v>2874.4</v>
      </c>
      <c r="K13" s="55">
        <f>SUM(E13:J13)</f>
        <v>14983.338</v>
      </c>
      <c r="L13" s="25" t="e">
        <f>#REF!+#REF!+L18</f>
        <v>#REF!</v>
      </c>
      <c r="M13" s="30" t="e">
        <f>E13+F13+G13+I13+J13+L13</f>
        <v>#REF!</v>
      </c>
      <c r="N13" t="s">
        <v>57</v>
      </c>
    </row>
    <row r="14" spans="1:13" s="5" customFormat="1" ht="17.25" customHeight="1">
      <c r="A14" s="102"/>
      <c r="B14" s="106"/>
      <c r="C14" s="106"/>
      <c r="D14" s="6" t="s">
        <v>21</v>
      </c>
      <c r="E14" s="12">
        <f>E36+E20+E46</f>
        <v>0</v>
      </c>
      <c r="F14" s="12">
        <f>F19++G35+G45</f>
        <v>0</v>
      </c>
      <c r="G14" s="12">
        <f>G19++H35+H45</f>
        <v>0</v>
      </c>
      <c r="H14" s="12">
        <f>H19++I35+I45</f>
        <v>0</v>
      </c>
      <c r="I14" s="12">
        <f>I19++J35+J45</f>
        <v>0</v>
      </c>
      <c r="J14" s="12">
        <f>J19++K35+K45</f>
        <v>0</v>
      </c>
      <c r="K14" s="55">
        <f t="shared" si="1"/>
        <v>0</v>
      </c>
      <c r="L14" s="25"/>
      <c r="M14" s="31"/>
    </row>
    <row r="15" spans="1:14" ht="18.75" customHeight="1">
      <c r="A15" s="98">
        <v>1</v>
      </c>
      <c r="B15" s="95" t="s">
        <v>17</v>
      </c>
      <c r="C15" s="100" t="s">
        <v>65</v>
      </c>
      <c r="D15" s="76" t="s">
        <v>19</v>
      </c>
      <c r="E15" s="13">
        <f aca="true" t="shared" si="5" ref="E15:J15">E16+E17+E18+E19</f>
        <v>0</v>
      </c>
      <c r="F15" s="13">
        <f t="shared" si="5"/>
        <v>264.4</v>
      </c>
      <c r="G15" s="13">
        <f t="shared" si="5"/>
        <v>303</v>
      </c>
      <c r="H15" s="13">
        <f t="shared" si="5"/>
        <v>250.8</v>
      </c>
      <c r="I15" s="123">
        <f t="shared" si="5"/>
        <v>240</v>
      </c>
      <c r="J15" s="13">
        <f t="shared" si="5"/>
        <v>240</v>
      </c>
      <c r="K15" s="55">
        <f>SUM(E15:J15)</f>
        <v>1298.2</v>
      </c>
      <c r="L15" s="25">
        <f>L16+L17+L18</f>
        <v>240</v>
      </c>
      <c r="M15" s="26">
        <f>E15+F15+G15+I15+J15+L15</f>
        <v>1287.4</v>
      </c>
      <c r="N15" t="s">
        <v>58</v>
      </c>
    </row>
    <row r="16" spans="1:13" ht="70.5" customHeight="1">
      <c r="A16" s="98"/>
      <c r="B16" s="96"/>
      <c r="C16" s="96"/>
      <c r="D16" s="10" t="s">
        <v>29</v>
      </c>
      <c r="E16" s="15">
        <v>0</v>
      </c>
      <c r="F16" s="15">
        <f aca="true" t="shared" si="6" ref="F16:J19">F21+F26</f>
        <v>0</v>
      </c>
      <c r="G16" s="15">
        <f t="shared" si="6"/>
        <v>0</v>
      </c>
      <c r="H16" s="15">
        <f t="shared" si="6"/>
        <v>0</v>
      </c>
      <c r="I16" s="15">
        <f t="shared" si="6"/>
        <v>0</v>
      </c>
      <c r="J16" s="15">
        <f t="shared" si="6"/>
        <v>0</v>
      </c>
      <c r="K16" s="33">
        <f>SUM(E16:J16)</f>
        <v>0</v>
      </c>
      <c r="L16" s="25">
        <v>0</v>
      </c>
      <c r="M16" s="26">
        <f>E16+F16+G16+I16+J16+L16</f>
        <v>0</v>
      </c>
    </row>
    <row r="17" spans="1:13" ht="54.75" customHeight="1">
      <c r="A17" s="98"/>
      <c r="B17" s="96"/>
      <c r="C17" s="96"/>
      <c r="D17" s="7" t="s">
        <v>47</v>
      </c>
      <c r="E17" s="12">
        <v>0</v>
      </c>
      <c r="F17" s="12">
        <f>F22+F27</f>
        <v>0</v>
      </c>
      <c r="G17" s="12">
        <f t="shared" si="6"/>
        <v>0</v>
      </c>
      <c r="H17" s="12">
        <f t="shared" si="6"/>
        <v>0</v>
      </c>
      <c r="I17" s="12">
        <f t="shared" si="6"/>
        <v>0</v>
      </c>
      <c r="J17" s="12">
        <f t="shared" si="6"/>
        <v>0</v>
      </c>
      <c r="K17" s="33">
        <f>SUM(E17:J17)</f>
        <v>0</v>
      </c>
      <c r="L17" s="25">
        <v>0</v>
      </c>
      <c r="M17" s="26">
        <f>E17+F17+G17+I17+J17+L17</f>
        <v>0</v>
      </c>
    </row>
    <row r="18" spans="1:13" ht="41.25" customHeight="1">
      <c r="A18" s="98"/>
      <c r="B18" s="96"/>
      <c r="C18" s="96"/>
      <c r="D18" s="7" t="s">
        <v>28</v>
      </c>
      <c r="E18" s="12">
        <v>0</v>
      </c>
      <c r="F18" s="12">
        <f t="shared" si="6"/>
        <v>264.4</v>
      </c>
      <c r="G18" s="12">
        <f t="shared" si="6"/>
        <v>303</v>
      </c>
      <c r="H18" s="12">
        <f t="shared" si="6"/>
        <v>250.8</v>
      </c>
      <c r="I18" s="12">
        <f t="shared" si="6"/>
        <v>240</v>
      </c>
      <c r="J18" s="12">
        <f t="shared" si="6"/>
        <v>240</v>
      </c>
      <c r="K18" s="33">
        <f>SUM(E18:J18)</f>
        <v>1298.2</v>
      </c>
      <c r="L18" s="25">
        <v>240</v>
      </c>
      <c r="M18" s="26">
        <f>E18+F18+G18+I18+J18+L18</f>
        <v>1287.4</v>
      </c>
    </row>
    <row r="19" spans="1:12" ht="20.25" customHeight="1">
      <c r="A19" s="99"/>
      <c r="B19" s="97"/>
      <c r="C19" s="97"/>
      <c r="D19" s="6" t="s">
        <v>21</v>
      </c>
      <c r="E19" s="12">
        <v>0</v>
      </c>
      <c r="F19" s="12">
        <f t="shared" si="6"/>
        <v>0</v>
      </c>
      <c r="G19" s="12">
        <f t="shared" si="6"/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33">
        <f>SUM(E19:J19)</f>
        <v>0</v>
      </c>
      <c r="L19" s="23"/>
    </row>
    <row r="20" spans="1:13" ht="18.75" customHeight="1">
      <c r="A20" s="78" t="s">
        <v>48</v>
      </c>
      <c r="B20" s="89" t="s">
        <v>71</v>
      </c>
      <c r="C20" s="89" t="s">
        <v>74</v>
      </c>
      <c r="D20" s="17" t="s">
        <v>19</v>
      </c>
      <c r="E20" s="21">
        <v>0</v>
      </c>
      <c r="F20" s="21">
        <f>SUM(F21:F24)</f>
        <v>0</v>
      </c>
      <c r="G20" s="21">
        <f>SUM(G21:G24)</f>
        <v>50</v>
      </c>
      <c r="H20" s="21">
        <f>SUM(H21:H24)</f>
        <v>0</v>
      </c>
      <c r="I20" s="21">
        <f>SUM(I21:I24)</f>
        <v>0</v>
      </c>
      <c r="J20" s="21">
        <f>SUM(J21:J24)</f>
        <v>0</v>
      </c>
      <c r="K20" s="33"/>
      <c r="L20" s="23"/>
      <c r="M20" s="4"/>
    </row>
    <row r="21" spans="1:13" ht="35.25" customHeight="1">
      <c r="A21" s="79"/>
      <c r="B21" s="90"/>
      <c r="C21" s="90"/>
      <c r="D21" s="19" t="s">
        <v>49</v>
      </c>
      <c r="E21" s="18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33"/>
      <c r="L21" s="23"/>
      <c r="M21" s="9"/>
    </row>
    <row r="22" spans="1:13" ht="30.75" customHeight="1">
      <c r="A22" s="79"/>
      <c r="B22" s="90"/>
      <c r="C22" s="90"/>
      <c r="D22" s="19" t="s">
        <v>50</v>
      </c>
      <c r="E22" s="18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33"/>
      <c r="L22" s="23"/>
      <c r="M22" s="4"/>
    </row>
    <row r="23" spans="1:12" ht="28.5" customHeight="1">
      <c r="A23" s="79"/>
      <c r="B23" s="90"/>
      <c r="C23" s="90"/>
      <c r="D23" s="19" t="s">
        <v>28</v>
      </c>
      <c r="E23" s="18">
        <v>0</v>
      </c>
      <c r="F23" s="20">
        <v>0</v>
      </c>
      <c r="G23" s="20">
        <v>50</v>
      </c>
      <c r="H23" s="20">
        <v>0</v>
      </c>
      <c r="I23" s="20">
        <v>0</v>
      </c>
      <c r="J23" s="20">
        <v>0</v>
      </c>
      <c r="K23" s="33"/>
      <c r="L23" s="23"/>
    </row>
    <row r="24" spans="1:12" ht="18.75" customHeight="1">
      <c r="A24" s="79"/>
      <c r="B24" s="91"/>
      <c r="C24" s="91"/>
      <c r="D24" s="19" t="s">
        <v>21</v>
      </c>
      <c r="E24" s="18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33"/>
      <c r="L24" s="23"/>
    </row>
    <row r="25" spans="1:12" ht="18.75" customHeight="1">
      <c r="A25" s="78" t="s">
        <v>51</v>
      </c>
      <c r="B25" s="89" t="s">
        <v>71</v>
      </c>
      <c r="C25" s="89" t="s">
        <v>75</v>
      </c>
      <c r="D25" s="17" t="s">
        <v>19</v>
      </c>
      <c r="E25" s="40">
        <v>0</v>
      </c>
      <c r="F25" s="40">
        <f>SUM(F26:F29)</f>
        <v>264.4</v>
      </c>
      <c r="G25" s="40">
        <f>SUM(G26:G29)</f>
        <v>253</v>
      </c>
      <c r="H25" s="40">
        <f>SUM(H26:H29)</f>
        <v>250.8</v>
      </c>
      <c r="I25" s="40">
        <f>SUM(I26:I29)</f>
        <v>240</v>
      </c>
      <c r="J25" s="40">
        <f>SUM(J26:J29)</f>
        <v>240</v>
      </c>
      <c r="K25" s="33"/>
      <c r="L25" s="23"/>
    </row>
    <row r="26" spans="1:12" ht="38.25" customHeight="1">
      <c r="A26" s="79"/>
      <c r="B26" s="90"/>
      <c r="C26" s="90"/>
      <c r="D26" s="19" t="s">
        <v>49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3"/>
      <c r="L26" s="23"/>
    </row>
    <row r="27" spans="1:12" s="4" customFormat="1" ht="28.5" customHeight="1">
      <c r="A27" s="79"/>
      <c r="B27" s="90"/>
      <c r="C27" s="90"/>
      <c r="D27" s="19" t="s">
        <v>50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3">
        <f>SUM(E27:J27)</f>
        <v>0</v>
      </c>
      <c r="L27" s="23"/>
    </row>
    <row r="28" spans="1:19" s="4" customFormat="1" ht="27" customHeight="1">
      <c r="A28" s="79"/>
      <c r="B28" s="90"/>
      <c r="C28" s="90"/>
      <c r="D28" s="19" t="s">
        <v>28</v>
      </c>
      <c r="E28" s="39">
        <v>0</v>
      </c>
      <c r="F28" s="39">
        <v>264.4</v>
      </c>
      <c r="G28" s="39">
        <v>253</v>
      </c>
      <c r="H28" s="39">
        <f>228+12+10.8</f>
        <v>250.8</v>
      </c>
      <c r="I28" s="39">
        <v>240</v>
      </c>
      <c r="J28" s="39">
        <v>240</v>
      </c>
      <c r="K28" s="33">
        <f>SUM(E28:J28)</f>
        <v>1248.2</v>
      </c>
      <c r="L28" s="23"/>
      <c r="M28" s="9"/>
      <c r="N28" s="9"/>
      <c r="O28" s="9"/>
      <c r="P28" s="9"/>
      <c r="Q28" s="9"/>
      <c r="R28" s="9"/>
      <c r="S28" s="9"/>
    </row>
    <row r="29" spans="1:12" s="4" customFormat="1" ht="21" customHeight="1">
      <c r="A29" s="79"/>
      <c r="B29" s="91"/>
      <c r="C29" s="91"/>
      <c r="D29" s="19" t="s">
        <v>21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3">
        <f>SUM(E29:J29)</f>
        <v>0</v>
      </c>
      <c r="L29" s="23"/>
    </row>
    <row r="30" spans="1:12" s="4" customFormat="1" ht="67.5" customHeight="1" hidden="1">
      <c r="A30" s="22"/>
      <c r="B30" s="50"/>
      <c r="C30" s="50"/>
      <c r="D30" s="58"/>
      <c r="E30" s="46"/>
      <c r="F30" s="46"/>
      <c r="G30" s="46"/>
      <c r="H30" s="46"/>
      <c r="I30" s="46"/>
      <c r="J30" s="46"/>
      <c r="K30" s="33">
        <f>SUM(E30:J30)</f>
        <v>0</v>
      </c>
      <c r="L30" s="23"/>
    </row>
    <row r="31" spans="1:11" ht="15">
      <c r="A31" s="101">
        <v>2</v>
      </c>
      <c r="B31" s="94" t="s">
        <v>17</v>
      </c>
      <c r="C31" s="104" t="s">
        <v>24</v>
      </c>
      <c r="D31" s="7" t="s">
        <v>19</v>
      </c>
      <c r="E31" s="77">
        <f aca="true" t="shared" si="7" ref="E31:J31">E32+E33+E34+E35</f>
        <v>0</v>
      </c>
      <c r="F31" s="77">
        <f t="shared" si="7"/>
        <v>2518</v>
      </c>
      <c r="G31" s="77">
        <f t="shared" si="7"/>
        <v>1258.99</v>
      </c>
      <c r="H31" s="77">
        <f t="shared" si="7"/>
        <v>1723</v>
      </c>
      <c r="I31" s="77">
        <f t="shared" si="7"/>
        <v>450</v>
      </c>
      <c r="J31" s="77">
        <f t="shared" si="7"/>
        <v>530</v>
      </c>
      <c r="K31" s="26">
        <f>E31+F31+G31+H31+I31+J31</f>
        <v>6479.99</v>
      </c>
    </row>
    <row r="32" spans="1:11" ht="65.25" customHeight="1">
      <c r="A32" s="98"/>
      <c r="B32" s="95"/>
      <c r="C32" s="95"/>
      <c r="D32" s="59" t="s">
        <v>29</v>
      </c>
      <c r="E32" s="44">
        <v>0</v>
      </c>
      <c r="F32" s="44">
        <f aca="true" t="shared" si="8" ref="F32:J35">F37</f>
        <v>0</v>
      </c>
      <c r="G32" s="44">
        <f t="shared" si="8"/>
        <v>0</v>
      </c>
      <c r="H32" s="44">
        <f t="shared" si="8"/>
        <v>415</v>
      </c>
      <c r="I32" s="44">
        <f t="shared" si="8"/>
        <v>102</v>
      </c>
      <c r="J32" s="44">
        <f t="shared" si="8"/>
        <v>180</v>
      </c>
      <c r="K32" s="26">
        <f>E32+F32+G32+H32+I32+J32</f>
        <v>697</v>
      </c>
    </row>
    <row r="33" spans="1:11" ht="55.5" customHeight="1">
      <c r="A33" s="98"/>
      <c r="B33" s="95"/>
      <c r="C33" s="95"/>
      <c r="D33" s="51" t="s">
        <v>47</v>
      </c>
      <c r="E33" s="41">
        <v>0</v>
      </c>
      <c r="F33" s="41">
        <f t="shared" si="8"/>
        <v>2500</v>
      </c>
      <c r="G33" s="41">
        <f t="shared" si="8"/>
        <v>1200</v>
      </c>
      <c r="H33" s="41">
        <f>H38</f>
        <v>1200</v>
      </c>
      <c r="I33" s="41">
        <f t="shared" si="8"/>
        <v>0</v>
      </c>
      <c r="J33" s="41">
        <f t="shared" si="8"/>
        <v>0</v>
      </c>
      <c r="K33" s="26">
        <f>E33+F33+G33+H33+I33+J33</f>
        <v>4900</v>
      </c>
    </row>
    <row r="34" spans="1:11" ht="25.5">
      <c r="A34" s="98"/>
      <c r="B34" s="96"/>
      <c r="C34" s="96"/>
      <c r="D34" s="51" t="s">
        <v>28</v>
      </c>
      <c r="E34" s="12">
        <v>0</v>
      </c>
      <c r="F34" s="12">
        <f t="shared" si="8"/>
        <v>18</v>
      </c>
      <c r="G34" s="12">
        <f t="shared" si="8"/>
        <v>58.99</v>
      </c>
      <c r="H34" s="12">
        <f t="shared" si="8"/>
        <v>108</v>
      </c>
      <c r="I34" s="12">
        <f t="shared" si="8"/>
        <v>348</v>
      </c>
      <c r="J34" s="12">
        <f t="shared" si="8"/>
        <v>350</v>
      </c>
      <c r="K34" s="26">
        <f>E34+F34+G34+H34+I34+J34</f>
        <v>882.99</v>
      </c>
    </row>
    <row r="35" spans="1:11" ht="15">
      <c r="A35" s="99"/>
      <c r="B35" s="97"/>
      <c r="C35" s="97"/>
      <c r="D35" s="45" t="s">
        <v>21</v>
      </c>
      <c r="E35" s="46">
        <v>0</v>
      </c>
      <c r="F35" s="46">
        <f t="shared" si="8"/>
        <v>0</v>
      </c>
      <c r="G35" s="46">
        <f t="shared" si="8"/>
        <v>0</v>
      </c>
      <c r="H35" s="46">
        <f t="shared" si="8"/>
        <v>0</v>
      </c>
      <c r="I35" s="46">
        <f t="shared" si="8"/>
        <v>0</v>
      </c>
      <c r="J35" s="46">
        <f t="shared" si="8"/>
        <v>0</v>
      </c>
      <c r="K35" s="26">
        <f>E35+F35+G35+H35+I35+J35</f>
        <v>0</v>
      </c>
    </row>
    <row r="36" spans="1:11" ht="15">
      <c r="A36" s="78" t="s">
        <v>52</v>
      </c>
      <c r="B36" s="89" t="s">
        <v>71</v>
      </c>
      <c r="C36" s="103" t="s">
        <v>73</v>
      </c>
      <c r="D36" s="56" t="s">
        <v>19</v>
      </c>
      <c r="E36" s="57">
        <v>0</v>
      </c>
      <c r="F36" s="57">
        <f>SUM(F37:F40)</f>
        <v>2518</v>
      </c>
      <c r="G36" s="57">
        <f>SUM(G37:G40)</f>
        <v>1258.99</v>
      </c>
      <c r="H36" s="57">
        <f>SUM(H37:H40)</f>
        <v>1723</v>
      </c>
      <c r="I36" s="124">
        <f>SUM(I37:I40)</f>
        <v>450</v>
      </c>
      <c r="J36" s="57">
        <f>SUM(J37:J40)</f>
        <v>530</v>
      </c>
      <c r="K36" s="26"/>
    </row>
    <row r="37" spans="1:11" ht="39.75" customHeight="1">
      <c r="A37" s="79"/>
      <c r="B37" s="90"/>
      <c r="C37" s="90"/>
      <c r="D37" s="47" t="s">
        <v>49</v>
      </c>
      <c r="E37" s="48">
        <v>0</v>
      </c>
      <c r="F37" s="48">
        <v>0</v>
      </c>
      <c r="G37" s="48">
        <v>0</v>
      </c>
      <c r="H37" s="48">
        <f>130+285</f>
        <v>415</v>
      </c>
      <c r="I37" s="48">
        <v>102</v>
      </c>
      <c r="J37" s="48">
        <v>180</v>
      </c>
      <c r="K37" s="26"/>
    </row>
    <row r="38" spans="1:11" ht="15">
      <c r="A38" s="79"/>
      <c r="B38" s="90"/>
      <c r="C38" s="90"/>
      <c r="D38" s="19" t="s">
        <v>50</v>
      </c>
      <c r="E38" s="39">
        <v>0</v>
      </c>
      <c r="F38" s="39">
        <v>2500</v>
      </c>
      <c r="G38" s="39">
        <v>1200</v>
      </c>
      <c r="H38" s="39">
        <v>1200</v>
      </c>
      <c r="I38" s="39">
        <v>0</v>
      </c>
      <c r="J38" s="39">
        <v>0</v>
      </c>
      <c r="K38" s="26"/>
    </row>
    <row r="39" spans="1:11" ht="22.5">
      <c r="A39" s="79"/>
      <c r="B39" s="90"/>
      <c r="C39" s="90"/>
      <c r="D39" s="19" t="s">
        <v>28</v>
      </c>
      <c r="E39" s="39">
        <v>0</v>
      </c>
      <c r="F39" s="39">
        <f>3+15</f>
        <v>18</v>
      </c>
      <c r="G39" s="39">
        <f>36.99+22</f>
        <v>58.99</v>
      </c>
      <c r="H39" s="39">
        <v>108</v>
      </c>
      <c r="I39" s="39">
        <v>348</v>
      </c>
      <c r="J39" s="39">
        <v>350</v>
      </c>
      <c r="K39" s="26"/>
    </row>
    <row r="40" spans="1:11" ht="15">
      <c r="A40" s="79"/>
      <c r="B40" s="91"/>
      <c r="C40" s="91"/>
      <c r="D40" s="42" t="s">
        <v>21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26"/>
    </row>
    <row r="41" spans="1:11" ht="15.75">
      <c r="A41" s="101">
        <v>3</v>
      </c>
      <c r="B41" s="94" t="s">
        <v>17</v>
      </c>
      <c r="C41" s="104" t="s">
        <v>41</v>
      </c>
      <c r="D41" s="74" t="s">
        <v>19</v>
      </c>
      <c r="E41" s="75">
        <f aca="true" t="shared" si="9" ref="E41:J41">E42+E43+E44+E45</f>
        <v>0</v>
      </c>
      <c r="F41" s="75">
        <f>F42+F43+F44+F45</f>
        <v>2499.877</v>
      </c>
      <c r="G41" s="75">
        <f t="shared" si="9"/>
        <v>3304.623</v>
      </c>
      <c r="H41" s="75">
        <f t="shared" si="9"/>
        <v>5261.118</v>
      </c>
      <c r="I41" s="126">
        <f t="shared" si="9"/>
        <v>4162.9</v>
      </c>
      <c r="J41" s="75">
        <f t="shared" si="9"/>
        <v>3764</v>
      </c>
      <c r="K41" s="26">
        <f>E41+F41+G41+H41+I41+J41</f>
        <v>18992.518</v>
      </c>
    </row>
    <row r="42" spans="1:11" ht="54" customHeight="1">
      <c r="A42" s="98"/>
      <c r="B42" s="95"/>
      <c r="C42" s="95"/>
      <c r="D42" s="10" t="s">
        <v>29</v>
      </c>
      <c r="E42" s="44">
        <v>0</v>
      </c>
      <c r="F42" s="44">
        <f aca="true" t="shared" si="10" ref="F42:J43">F47+F52</f>
        <v>0</v>
      </c>
      <c r="G42" s="44">
        <f t="shared" si="10"/>
        <v>668.9</v>
      </c>
      <c r="H42" s="44">
        <f t="shared" si="10"/>
        <v>1640.25</v>
      </c>
      <c r="I42" s="44">
        <f t="shared" si="10"/>
        <v>1438.8</v>
      </c>
      <c r="J42" s="44">
        <f t="shared" si="10"/>
        <v>1479.6</v>
      </c>
      <c r="K42" s="26">
        <f>E42+F42+G42+H42+I42+J42</f>
        <v>5227.549999999999</v>
      </c>
    </row>
    <row r="43" spans="1:11" ht="48" customHeight="1">
      <c r="A43" s="98"/>
      <c r="B43" s="95"/>
      <c r="C43" s="95"/>
      <c r="D43" s="7" t="s">
        <v>47</v>
      </c>
      <c r="E43" s="41">
        <v>0</v>
      </c>
      <c r="F43" s="41">
        <f t="shared" si="10"/>
        <v>0</v>
      </c>
      <c r="G43" s="41">
        <f t="shared" si="10"/>
        <v>0</v>
      </c>
      <c r="H43" s="41">
        <f t="shared" si="10"/>
        <v>962.82</v>
      </c>
      <c r="I43" s="41">
        <f t="shared" si="10"/>
        <v>0</v>
      </c>
      <c r="J43" s="41">
        <f t="shared" si="10"/>
        <v>0</v>
      </c>
      <c r="K43" s="26">
        <f>E43+F43+G43+H43+I43+J43</f>
        <v>962.82</v>
      </c>
    </row>
    <row r="44" spans="1:11" ht="25.5">
      <c r="A44" s="98"/>
      <c r="B44" s="96"/>
      <c r="C44" s="96"/>
      <c r="D44" s="51" t="s">
        <v>28</v>
      </c>
      <c r="E44" s="12">
        <v>0</v>
      </c>
      <c r="F44" s="12">
        <f aca="true" t="shared" si="11" ref="F44:J45">F49+F55</f>
        <v>2499.877</v>
      </c>
      <c r="G44" s="12">
        <f t="shared" si="11"/>
        <v>2635.723</v>
      </c>
      <c r="H44" s="12">
        <f t="shared" si="11"/>
        <v>2658.048</v>
      </c>
      <c r="I44" s="12">
        <f t="shared" si="11"/>
        <v>2724.1</v>
      </c>
      <c r="J44" s="12">
        <f t="shared" si="11"/>
        <v>2284.4</v>
      </c>
      <c r="K44" s="26">
        <f>E44+F44+G44+H44+I44+J44</f>
        <v>12802.148</v>
      </c>
    </row>
    <row r="45" spans="1:11" ht="15">
      <c r="A45" s="99"/>
      <c r="B45" s="97"/>
      <c r="C45" s="97"/>
      <c r="D45" s="61" t="s">
        <v>21</v>
      </c>
      <c r="E45" s="12">
        <v>0</v>
      </c>
      <c r="F45" s="12">
        <f t="shared" si="11"/>
        <v>0</v>
      </c>
      <c r="G45" s="12">
        <f t="shared" si="11"/>
        <v>0</v>
      </c>
      <c r="H45" s="12">
        <f t="shared" si="11"/>
        <v>0</v>
      </c>
      <c r="I45" s="12">
        <f t="shared" si="11"/>
        <v>0</v>
      </c>
      <c r="J45" s="12">
        <f t="shared" si="11"/>
        <v>0</v>
      </c>
      <c r="K45" s="26">
        <f>E45+F45+G45+H45+I45+J45</f>
        <v>0</v>
      </c>
    </row>
    <row r="46" spans="1:11" ht="15">
      <c r="A46" s="78" t="s">
        <v>59</v>
      </c>
      <c r="B46" s="89" t="s">
        <v>71</v>
      </c>
      <c r="C46" s="89" t="s">
        <v>72</v>
      </c>
      <c r="D46" s="62" t="s">
        <v>19</v>
      </c>
      <c r="E46" s="21">
        <v>0</v>
      </c>
      <c r="F46" s="21">
        <f>SUM(F47:F50)</f>
        <v>145</v>
      </c>
      <c r="G46" s="21">
        <f>SUM(G47:G50)</f>
        <v>813.9</v>
      </c>
      <c r="H46" s="21">
        <f>SUM(H47:H50)</f>
        <v>2768.07</v>
      </c>
      <c r="I46" s="123">
        <f>SUM(I47:I50)</f>
        <v>1658.8</v>
      </c>
      <c r="J46" s="21">
        <f>SUM(J47:J50)</f>
        <v>1479.6</v>
      </c>
      <c r="K46" s="26">
        <f>F46+G46+H46+I46+J46</f>
        <v>6865.370000000001</v>
      </c>
    </row>
    <row r="47" spans="1:11" ht="51">
      <c r="A47" s="79"/>
      <c r="B47" s="90"/>
      <c r="C47" s="90"/>
      <c r="D47" s="10" t="s">
        <v>29</v>
      </c>
      <c r="E47" s="18">
        <v>0</v>
      </c>
      <c r="F47" s="20">
        <v>0</v>
      </c>
      <c r="G47" s="20">
        <v>668.9</v>
      </c>
      <c r="H47" s="20">
        <v>1640.25</v>
      </c>
      <c r="I47" s="125">
        <v>1438.8</v>
      </c>
      <c r="J47" s="20">
        <v>1479.6</v>
      </c>
      <c r="K47" s="26">
        <f>G47+H47+I47+J47</f>
        <v>5227.549999999999</v>
      </c>
    </row>
    <row r="48" spans="1:11" ht="51">
      <c r="A48" s="79"/>
      <c r="B48" s="90"/>
      <c r="C48" s="90"/>
      <c r="D48" s="7" t="s">
        <v>47</v>
      </c>
      <c r="E48" s="18">
        <v>0</v>
      </c>
      <c r="F48" s="20">
        <v>0</v>
      </c>
      <c r="G48" s="20">
        <v>0</v>
      </c>
      <c r="H48" s="20">
        <v>962.82</v>
      </c>
      <c r="I48" s="20">
        <v>0</v>
      </c>
      <c r="J48" s="20">
        <v>0</v>
      </c>
      <c r="K48" s="26"/>
    </row>
    <row r="49" spans="1:11" ht="25.5">
      <c r="A49" s="79"/>
      <c r="B49" s="90"/>
      <c r="C49" s="90"/>
      <c r="D49" s="51" t="s">
        <v>28</v>
      </c>
      <c r="E49" s="18">
        <v>0</v>
      </c>
      <c r="F49" s="20">
        <v>145</v>
      </c>
      <c r="G49" s="20">
        <v>145</v>
      </c>
      <c r="H49" s="20">
        <v>165</v>
      </c>
      <c r="I49" s="125">
        <v>220</v>
      </c>
      <c r="J49" s="20">
        <v>0</v>
      </c>
      <c r="K49" s="26">
        <f>F49+G49+H49+I49+J49</f>
        <v>675</v>
      </c>
    </row>
    <row r="50" spans="1:11" ht="15">
      <c r="A50" s="79"/>
      <c r="B50" s="91"/>
      <c r="C50" s="91"/>
      <c r="D50" s="61" t="s">
        <v>21</v>
      </c>
      <c r="E50" s="18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6"/>
    </row>
    <row r="51" spans="1:10" ht="15">
      <c r="A51" s="82"/>
      <c r="B51" s="85" t="s">
        <v>71</v>
      </c>
      <c r="C51" s="85" t="s">
        <v>69</v>
      </c>
      <c r="D51" s="51" t="s">
        <v>19</v>
      </c>
      <c r="E51" s="13">
        <f aca="true" t="shared" si="12" ref="E51:J51">E52+E53+E55+E56</f>
        <v>0</v>
      </c>
      <c r="F51" s="13">
        <f t="shared" si="12"/>
        <v>2354.877</v>
      </c>
      <c r="G51" s="13">
        <f t="shared" si="12"/>
        <v>2490.723</v>
      </c>
      <c r="H51" s="13">
        <f t="shared" si="12"/>
        <v>2493.048</v>
      </c>
      <c r="I51" s="123">
        <f t="shared" si="12"/>
        <v>2504.1</v>
      </c>
      <c r="J51" s="13">
        <f t="shared" si="12"/>
        <v>2284.4</v>
      </c>
    </row>
    <row r="52" spans="1:10" ht="51">
      <c r="A52" s="83"/>
      <c r="B52" s="86"/>
      <c r="C52" s="86"/>
      <c r="D52" s="51" t="s">
        <v>29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1:10" ht="38.25">
      <c r="A53" s="83"/>
      <c r="B53" s="86"/>
      <c r="C53" s="86"/>
      <c r="D53" s="51" t="s">
        <v>20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</row>
    <row r="54" spans="1:10" ht="42.75" customHeight="1">
      <c r="A54" s="83"/>
      <c r="B54" s="86"/>
      <c r="C54" s="86"/>
      <c r="D54" s="51" t="s">
        <v>22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</row>
    <row r="55" spans="1:10" ht="25.5">
      <c r="A55" s="83"/>
      <c r="B55" s="86"/>
      <c r="C55" s="86"/>
      <c r="D55" s="51" t="s">
        <v>28</v>
      </c>
      <c r="E55" s="12">
        <v>0</v>
      </c>
      <c r="F55" s="12">
        <v>2354.877</v>
      </c>
      <c r="G55" s="12">
        <v>2490.723</v>
      </c>
      <c r="H55" s="12">
        <f>2467.5+25.548</f>
        <v>2493.048</v>
      </c>
      <c r="I55" s="12">
        <v>2504.1</v>
      </c>
      <c r="J55" s="12">
        <v>2284.4</v>
      </c>
    </row>
    <row r="56" spans="1:10" ht="15">
      <c r="A56" s="84"/>
      <c r="B56" s="87"/>
      <c r="C56" s="87"/>
      <c r="D56" s="63" t="s">
        <v>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</row>
    <row r="57" ht="15">
      <c r="A57" s="8"/>
    </row>
    <row r="58" ht="15">
      <c r="A58" s="8"/>
    </row>
    <row r="59" ht="15">
      <c r="A59" s="8"/>
    </row>
  </sheetData>
  <sheetProtection/>
  <mergeCells count="35">
    <mergeCell ref="E7:J7"/>
    <mergeCell ref="A9:A14"/>
    <mergeCell ref="B36:B40"/>
    <mergeCell ref="C36:C40"/>
    <mergeCell ref="C31:C35"/>
    <mergeCell ref="B9:B14"/>
    <mergeCell ref="C9:C14"/>
    <mergeCell ref="C15:C19"/>
    <mergeCell ref="A36:A40"/>
    <mergeCell ref="A20:A24"/>
    <mergeCell ref="A31:A35"/>
    <mergeCell ref="B20:B24"/>
    <mergeCell ref="B41:B45"/>
    <mergeCell ref="C41:C45"/>
    <mergeCell ref="A25:A29"/>
    <mergeCell ref="A51:A56"/>
    <mergeCell ref="B51:B56"/>
    <mergeCell ref="C51:C56"/>
    <mergeCell ref="F1:J1"/>
    <mergeCell ref="F2:J2"/>
    <mergeCell ref="C25:C29"/>
    <mergeCell ref="C20:C24"/>
    <mergeCell ref="B25:B29"/>
    <mergeCell ref="B3:J3"/>
    <mergeCell ref="B31:B35"/>
    <mergeCell ref="A46:A50"/>
    <mergeCell ref="A7:A8"/>
    <mergeCell ref="B7:B8"/>
    <mergeCell ref="C7:C8"/>
    <mergeCell ref="D7:D8"/>
    <mergeCell ref="A41:A45"/>
    <mergeCell ref="B46:B50"/>
    <mergeCell ref="C46:C50"/>
    <mergeCell ref="A15:A19"/>
    <mergeCell ref="B15:B19"/>
  </mergeCells>
  <printOptions/>
  <pageMargins left="0.7086614173228347" right="0.7086614173228347" top="0.7480314960629921" bottom="0.7480314960629921" header="0.31496062992125984" footer="0.31496062992125984"/>
  <pageSetup firstPageNumber="47" useFirstPageNumber="1" fitToHeight="2" fitToWidth="1" horizontalDpi="600" verticalDpi="600" orientation="portrait" paperSize="9" scale="61" r:id="rId1"/>
  <headerFooter>
    <oddHeader>&amp;C&amp;P</oddHeader>
  </headerFooter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84" zoomScaleNormal="84" zoomScalePageLayoutView="0" workbookViewId="0" topLeftCell="A1">
      <selection activeCell="Q11" sqref="Q11"/>
    </sheetView>
  </sheetViews>
  <sheetFormatPr defaultColWidth="9.140625" defaultRowHeight="15"/>
  <cols>
    <col min="1" max="1" width="15.28125" style="11" customWidth="1"/>
    <col min="2" max="2" width="39.28125" style="11" customWidth="1"/>
    <col min="3" max="3" width="9.140625" style="11" customWidth="1"/>
    <col min="4" max="4" width="19.57421875" style="11" customWidth="1"/>
    <col min="5" max="5" width="7.00390625" style="11" customWidth="1"/>
    <col min="6" max="6" width="4.421875" style="11" customWidth="1"/>
    <col min="7" max="7" width="4.28125" style="11" customWidth="1"/>
    <col min="8" max="8" width="7.7109375" style="11" customWidth="1"/>
    <col min="9" max="9" width="3.57421875" style="11" customWidth="1"/>
    <col min="10" max="10" width="3.421875" style="11" customWidth="1"/>
    <col min="11" max="11" width="10.57421875" style="11" customWidth="1"/>
    <col min="12" max="12" width="4.00390625" style="11" customWidth="1"/>
    <col min="13" max="13" width="11.57421875" style="11" customWidth="1"/>
    <col min="14" max="14" width="12.421875" style="11" customWidth="1"/>
    <col min="15" max="15" width="12.140625" style="11" customWidth="1"/>
    <col min="16" max="16" width="12.28125" style="11" customWidth="1"/>
    <col min="17" max="17" width="13.140625" style="11" customWidth="1"/>
    <col min="18" max="18" width="13.00390625" style="11" customWidth="1"/>
    <col min="19" max="16384" width="9.140625" style="11" customWidth="1"/>
  </cols>
  <sheetData>
    <row r="1" spans="14:18" ht="51.75" customHeight="1">
      <c r="N1" s="88" t="s">
        <v>78</v>
      </c>
      <c r="O1" s="88"/>
      <c r="P1" s="88"/>
      <c r="Q1" s="88"/>
      <c r="R1" s="88"/>
    </row>
    <row r="2" spans="14:18" ht="49.5" customHeight="1">
      <c r="N2" s="88" t="s">
        <v>62</v>
      </c>
      <c r="O2" s="88"/>
      <c r="P2" s="88"/>
      <c r="Q2" s="88"/>
      <c r="R2" s="88"/>
    </row>
    <row r="3" spans="1:18" ht="20.25" customHeight="1">
      <c r="A3" s="118" t="s">
        <v>31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ht="32.25" customHeight="1">
      <c r="A4" s="112" t="s">
        <v>43</v>
      </c>
      <c r="B4" s="112"/>
      <c r="C4" s="112"/>
      <c r="D4" s="119" t="s">
        <v>61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18" ht="22.5" customHeight="1">
      <c r="A5" s="112" t="s">
        <v>32</v>
      </c>
      <c r="B5" s="112"/>
      <c r="C5" s="112"/>
      <c r="D5" s="34" t="s">
        <v>33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99.75">
      <c r="A6" s="54" t="s">
        <v>15</v>
      </c>
      <c r="B6" s="54" t="s">
        <v>34</v>
      </c>
      <c r="C6" s="114" t="s">
        <v>13</v>
      </c>
      <c r="D6" s="115"/>
      <c r="E6" s="52" t="s">
        <v>35</v>
      </c>
      <c r="F6" s="52"/>
      <c r="G6" s="52"/>
      <c r="H6" s="52" t="s">
        <v>14</v>
      </c>
      <c r="I6" s="52"/>
      <c r="J6" s="52"/>
      <c r="K6" s="52"/>
      <c r="L6" s="52"/>
      <c r="M6" s="52" t="s">
        <v>36</v>
      </c>
      <c r="N6" s="52"/>
      <c r="O6" s="52"/>
      <c r="P6" s="52"/>
      <c r="Q6" s="52"/>
      <c r="R6" s="53"/>
    </row>
    <row r="7" spans="1:18" ht="14.25">
      <c r="A7" s="38"/>
      <c r="B7" s="38"/>
      <c r="C7" s="120"/>
      <c r="D7" s="121"/>
      <c r="E7" s="38" t="s">
        <v>37</v>
      </c>
      <c r="F7" s="38" t="s">
        <v>7</v>
      </c>
      <c r="G7" s="38" t="s">
        <v>8</v>
      </c>
      <c r="H7" s="38" t="s">
        <v>9</v>
      </c>
      <c r="I7" s="38" t="s">
        <v>10</v>
      </c>
      <c r="J7" s="38" t="s">
        <v>11</v>
      </c>
      <c r="K7" s="38" t="s">
        <v>12</v>
      </c>
      <c r="L7" s="38" t="s">
        <v>42</v>
      </c>
      <c r="M7" s="60">
        <v>2013</v>
      </c>
      <c r="N7" s="60">
        <v>2014</v>
      </c>
      <c r="O7" s="60">
        <v>2015</v>
      </c>
      <c r="P7" s="60">
        <v>2016</v>
      </c>
      <c r="Q7" s="60">
        <v>2017</v>
      </c>
      <c r="R7" s="60">
        <v>2018</v>
      </c>
    </row>
    <row r="8" spans="1:18" ht="18.75">
      <c r="A8" s="116" t="s">
        <v>44</v>
      </c>
      <c r="B8" s="117" t="s">
        <v>61</v>
      </c>
      <c r="C8" s="122" t="s">
        <v>19</v>
      </c>
      <c r="D8" s="122"/>
      <c r="E8" s="66"/>
      <c r="F8" s="66"/>
      <c r="G8" s="66"/>
      <c r="H8" s="67"/>
      <c r="I8" s="67"/>
      <c r="J8" s="67"/>
      <c r="K8" s="67"/>
      <c r="L8" s="67"/>
      <c r="M8" s="68">
        <f>M14+M11</f>
        <v>0</v>
      </c>
      <c r="N8" s="68">
        <f>N9+N10</f>
        <v>2782.277</v>
      </c>
      <c r="O8" s="68">
        <f>O9+O10</f>
        <v>2997.7129999999997</v>
      </c>
      <c r="P8" s="68">
        <f>P9+P10</f>
        <v>3016.848</v>
      </c>
      <c r="Q8" s="68">
        <f>Q9+Q10</f>
        <v>3312.1</v>
      </c>
      <c r="R8" s="68">
        <f>R9+R10</f>
        <v>2874.4</v>
      </c>
    </row>
    <row r="9" spans="1:18" ht="33.75" customHeight="1">
      <c r="A9" s="116"/>
      <c r="B9" s="117"/>
      <c r="C9" s="107" t="s">
        <v>33</v>
      </c>
      <c r="D9" s="107"/>
      <c r="E9" s="69"/>
      <c r="F9" s="69"/>
      <c r="G9" s="69"/>
      <c r="H9" s="69"/>
      <c r="I9" s="69"/>
      <c r="J9" s="69"/>
      <c r="K9" s="69"/>
      <c r="L9" s="35"/>
      <c r="M9" s="36">
        <v>0</v>
      </c>
      <c r="N9" s="36">
        <f>N11+N14</f>
        <v>282.4</v>
      </c>
      <c r="O9" s="36">
        <f>O11+O14</f>
        <v>361.99</v>
      </c>
      <c r="P9" s="36">
        <f>P11+P14</f>
        <v>358.8</v>
      </c>
      <c r="Q9" s="36">
        <f>Q11+Q14</f>
        <v>588</v>
      </c>
      <c r="R9" s="36">
        <f>R11+R14</f>
        <v>590</v>
      </c>
    </row>
    <row r="10" spans="1:18" ht="27.75" customHeight="1">
      <c r="A10" s="116"/>
      <c r="B10" s="117"/>
      <c r="C10" s="107" t="s">
        <v>45</v>
      </c>
      <c r="D10" s="107"/>
      <c r="E10" s="37"/>
      <c r="F10" s="37"/>
      <c r="G10" s="37"/>
      <c r="H10" s="35"/>
      <c r="I10" s="35"/>
      <c r="J10" s="35"/>
      <c r="K10" s="35"/>
      <c r="L10" s="35"/>
      <c r="M10" s="36">
        <v>0</v>
      </c>
      <c r="N10" s="36">
        <f>N16</f>
        <v>2499.877</v>
      </c>
      <c r="O10" s="36">
        <f>O16</f>
        <v>2635.723</v>
      </c>
      <c r="P10" s="36">
        <f>P16</f>
        <v>2658.048</v>
      </c>
      <c r="Q10" s="36">
        <f>Q16</f>
        <v>2724.1</v>
      </c>
      <c r="R10" s="36">
        <f>R16</f>
        <v>2284.4</v>
      </c>
    </row>
    <row r="11" spans="1:18" ht="62.25" customHeight="1">
      <c r="A11" s="65" t="s">
        <v>38</v>
      </c>
      <c r="B11" s="65" t="s">
        <v>65</v>
      </c>
      <c r="C11" s="113" t="s">
        <v>19</v>
      </c>
      <c r="D11" s="113"/>
      <c r="E11" s="70"/>
      <c r="F11" s="70"/>
      <c r="G11" s="70"/>
      <c r="H11" s="71"/>
      <c r="I11" s="71"/>
      <c r="J11" s="71"/>
      <c r="K11" s="71"/>
      <c r="L11" s="71"/>
      <c r="M11" s="72">
        <f aca="true" t="shared" si="0" ref="M11:R11">M12+M13</f>
        <v>0</v>
      </c>
      <c r="N11" s="72">
        <f t="shared" si="0"/>
        <v>264.4</v>
      </c>
      <c r="O11" s="72">
        <f t="shared" si="0"/>
        <v>303</v>
      </c>
      <c r="P11" s="72">
        <f t="shared" si="0"/>
        <v>250.8</v>
      </c>
      <c r="Q11" s="72">
        <f t="shared" si="0"/>
        <v>240</v>
      </c>
      <c r="R11" s="72">
        <f t="shared" si="0"/>
        <v>240</v>
      </c>
    </row>
    <row r="12" spans="1:18" ht="63" customHeight="1">
      <c r="A12" s="37" t="s">
        <v>39</v>
      </c>
      <c r="B12" s="37" t="s">
        <v>66</v>
      </c>
      <c r="C12" s="108" t="s">
        <v>33</v>
      </c>
      <c r="D12" s="109"/>
      <c r="E12" s="37"/>
      <c r="F12" s="37"/>
      <c r="G12" s="37"/>
      <c r="H12" s="35"/>
      <c r="I12" s="35"/>
      <c r="J12" s="35"/>
      <c r="K12" s="35"/>
      <c r="L12" s="35"/>
      <c r="M12" s="36">
        <v>0</v>
      </c>
      <c r="N12" s="36">
        <v>0</v>
      </c>
      <c r="O12" s="36">
        <f>'Приложение 6 '!G23</f>
        <v>50</v>
      </c>
      <c r="P12" s="36">
        <f>'Приложение 6 '!H23</f>
        <v>0</v>
      </c>
      <c r="Q12" s="36">
        <f>'Приложение 6 '!I23</f>
        <v>0</v>
      </c>
      <c r="R12" s="36">
        <f>'Приложение 6 '!J23</f>
        <v>0</v>
      </c>
    </row>
    <row r="13" spans="1:18" ht="49.5" customHeight="1">
      <c r="A13" s="37" t="s">
        <v>40</v>
      </c>
      <c r="B13" s="37" t="s">
        <v>67</v>
      </c>
      <c r="C13" s="110"/>
      <c r="D13" s="111"/>
      <c r="E13" s="37"/>
      <c r="F13" s="37"/>
      <c r="G13" s="37"/>
      <c r="H13" s="35"/>
      <c r="I13" s="35"/>
      <c r="J13" s="35"/>
      <c r="K13" s="35"/>
      <c r="L13" s="35"/>
      <c r="M13" s="36">
        <v>0</v>
      </c>
      <c r="N13" s="36">
        <f>'Приложение 6 '!F28</f>
        <v>264.4</v>
      </c>
      <c r="O13" s="36">
        <f>'Приложение 6 '!G28</f>
        <v>253</v>
      </c>
      <c r="P13" s="36">
        <f>'Приложение 6 '!H28</f>
        <v>250.8</v>
      </c>
      <c r="Q13" s="36">
        <f>'Приложение 6 '!I28</f>
        <v>240</v>
      </c>
      <c r="R13" s="36">
        <f>'Приложение 6 '!J28</f>
        <v>240</v>
      </c>
    </row>
    <row r="14" spans="1:18" ht="36" customHeight="1">
      <c r="A14" s="65" t="s">
        <v>46</v>
      </c>
      <c r="B14" s="65" t="s">
        <v>24</v>
      </c>
      <c r="C14" s="113" t="s">
        <v>19</v>
      </c>
      <c r="D14" s="113"/>
      <c r="E14" s="70"/>
      <c r="F14" s="70"/>
      <c r="G14" s="70"/>
      <c r="H14" s="71"/>
      <c r="I14" s="71"/>
      <c r="J14" s="71"/>
      <c r="K14" s="71"/>
      <c r="L14" s="71"/>
      <c r="M14" s="72">
        <f>M15+M17</f>
        <v>0</v>
      </c>
      <c r="N14" s="72">
        <f>N15</f>
        <v>18</v>
      </c>
      <c r="O14" s="72">
        <f>O15</f>
        <v>58.99</v>
      </c>
      <c r="P14" s="72">
        <f>P15</f>
        <v>108</v>
      </c>
      <c r="Q14" s="72">
        <f>Q15</f>
        <v>348</v>
      </c>
      <c r="R14" s="72">
        <f>R15</f>
        <v>350</v>
      </c>
    </row>
    <row r="15" spans="1:18" ht="80.25" customHeight="1">
      <c r="A15" s="37" t="s">
        <v>39</v>
      </c>
      <c r="B15" s="37" t="s">
        <v>68</v>
      </c>
      <c r="C15" s="107" t="s">
        <v>33</v>
      </c>
      <c r="D15" s="107"/>
      <c r="E15" s="37"/>
      <c r="F15" s="37"/>
      <c r="G15" s="37"/>
      <c r="H15" s="35"/>
      <c r="I15" s="35"/>
      <c r="J15" s="35"/>
      <c r="K15" s="35"/>
      <c r="L15" s="35"/>
      <c r="M15" s="36">
        <v>0</v>
      </c>
      <c r="N15" s="36">
        <f>'Приложение 6 '!F34</f>
        <v>18</v>
      </c>
      <c r="O15" s="36">
        <f>'Приложение 6 '!G34</f>
        <v>58.99</v>
      </c>
      <c r="P15" s="36">
        <f>'Приложение 6 '!H34</f>
        <v>108</v>
      </c>
      <c r="Q15" s="36">
        <f>'Приложение 6 '!I34</f>
        <v>348</v>
      </c>
      <c r="R15" s="36">
        <f>'Приложение 6 '!J34</f>
        <v>350</v>
      </c>
    </row>
    <row r="16" spans="1:18" ht="39.75" customHeight="1">
      <c r="A16" s="65" t="s">
        <v>60</v>
      </c>
      <c r="B16" s="65" t="s">
        <v>30</v>
      </c>
      <c r="C16" s="113" t="s">
        <v>19</v>
      </c>
      <c r="D16" s="113"/>
      <c r="E16" s="70"/>
      <c r="F16" s="70"/>
      <c r="G16" s="70"/>
      <c r="H16" s="71"/>
      <c r="I16" s="71"/>
      <c r="J16" s="71"/>
      <c r="K16" s="71"/>
      <c r="L16" s="71"/>
      <c r="M16" s="72">
        <f>M17+M21</f>
        <v>0</v>
      </c>
      <c r="N16" s="72">
        <f>N17+N18</f>
        <v>2499.877</v>
      </c>
      <c r="O16" s="72">
        <f>O17+O18</f>
        <v>2635.723</v>
      </c>
      <c r="P16" s="72">
        <f>P17+P18</f>
        <v>2658.048</v>
      </c>
      <c r="Q16" s="72">
        <f>Q17+Q18</f>
        <v>2724.1</v>
      </c>
      <c r="R16" s="72">
        <f>R17+R18</f>
        <v>2284.4</v>
      </c>
    </row>
    <row r="17" spans="1:18" ht="57" customHeight="1">
      <c r="A17" s="37" t="s">
        <v>39</v>
      </c>
      <c r="B17" s="37" t="s">
        <v>70</v>
      </c>
      <c r="C17" s="107" t="s">
        <v>45</v>
      </c>
      <c r="D17" s="107"/>
      <c r="E17" s="37"/>
      <c r="F17" s="37"/>
      <c r="G17" s="37"/>
      <c r="H17" s="35"/>
      <c r="I17" s="35"/>
      <c r="J17" s="35"/>
      <c r="K17" s="35"/>
      <c r="L17" s="35"/>
      <c r="M17" s="36">
        <v>0</v>
      </c>
      <c r="N17" s="36">
        <f>'Приложение 6 '!F49</f>
        <v>145</v>
      </c>
      <c r="O17" s="36">
        <f>'Приложение 6 '!G49</f>
        <v>145</v>
      </c>
      <c r="P17" s="36">
        <f>'Приложение 6 '!H49</f>
        <v>165</v>
      </c>
      <c r="Q17" s="36">
        <f>'Приложение 6 '!I49</f>
        <v>220</v>
      </c>
      <c r="R17" s="36">
        <f>'Приложение 6 '!J49</f>
        <v>0</v>
      </c>
    </row>
    <row r="18" spans="1:18" ht="30">
      <c r="A18" s="37" t="s">
        <v>39</v>
      </c>
      <c r="B18" s="37" t="s">
        <v>79</v>
      </c>
      <c r="C18" s="107"/>
      <c r="D18" s="107"/>
      <c r="E18" s="64"/>
      <c r="F18" s="64"/>
      <c r="G18" s="64"/>
      <c r="H18" s="64"/>
      <c r="I18" s="64"/>
      <c r="J18" s="64"/>
      <c r="K18" s="64"/>
      <c r="L18" s="64"/>
      <c r="M18" s="36">
        <v>0</v>
      </c>
      <c r="N18" s="36">
        <f>'Приложение 6 '!F55</f>
        <v>2354.877</v>
      </c>
      <c r="O18" s="36">
        <f>'Приложение 6 '!G55</f>
        <v>2490.723</v>
      </c>
      <c r="P18" s="36">
        <f>'Приложение 6 '!H55</f>
        <v>2493.048</v>
      </c>
      <c r="Q18" s="36">
        <f>'Приложение 6 '!I55</f>
        <v>2504.1</v>
      </c>
      <c r="R18" s="36">
        <f>'Приложение 6 '!J55</f>
        <v>2284.4</v>
      </c>
    </row>
  </sheetData>
  <sheetProtection/>
  <mergeCells count="19">
    <mergeCell ref="N1:R1"/>
    <mergeCell ref="N2:R2"/>
    <mergeCell ref="C6:D6"/>
    <mergeCell ref="A8:A10"/>
    <mergeCell ref="B8:B10"/>
    <mergeCell ref="A3:R3"/>
    <mergeCell ref="D4:R4"/>
    <mergeCell ref="C7:D7"/>
    <mergeCell ref="C8:D8"/>
    <mergeCell ref="C10:D10"/>
    <mergeCell ref="C17:D18"/>
    <mergeCell ref="C15:D15"/>
    <mergeCell ref="C12:D13"/>
    <mergeCell ref="A4:C4"/>
    <mergeCell ref="A5:C5"/>
    <mergeCell ref="C9:D9"/>
    <mergeCell ref="C11:D11"/>
    <mergeCell ref="C14:D14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Катынова А.В.</dc:creator>
  <cp:keywords/>
  <dc:description/>
  <cp:lastModifiedBy>НАТАЛЬЯ БЮДЖЕТ</cp:lastModifiedBy>
  <cp:lastPrinted>2017-01-26T03:22:50Z</cp:lastPrinted>
  <dcterms:created xsi:type="dcterms:W3CDTF">2012-05-11T11:37:19Z</dcterms:created>
  <dcterms:modified xsi:type="dcterms:W3CDTF">2017-10-30T07:15:16Z</dcterms:modified>
  <cp:category/>
  <cp:version/>
  <cp:contentType/>
  <cp:contentStatus/>
</cp:coreProperties>
</file>