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Реестр ВЦП" sheetId="1" r:id="rId1"/>
  </sheets>
  <definedNames>
    <definedName name="_xlnm.Print_Area" localSheetId="0">'Реестр ВЦП'!$A$1:$IQ$202</definedName>
  </definedNames>
  <calcPr fullCalcOnLoad="1"/>
</workbook>
</file>

<file path=xl/sharedStrings.xml><?xml version="1.0" encoding="utf-8"?>
<sst xmlns="http://schemas.openxmlformats.org/spreadsheetml/2006/main" count="339" uniqueCount="195">
  <si>
    <t>№</t>
  </si>
  <si>
    <t>Объем финансирования, тыс. рублей</t>
  </si>
  <si>
    <t>Сумма отклонения объема финансирования</t>
  </si>
  <si>
    <t>Объем финансирования по КЦСР Приложение №10 к 67 - РЗ</t>
  </si>
  <si>
    <t>КЦСР</t>
  </si>
  <si>
    <t xml:space="preserve">Данные согласно прогамме АС Бюджет </t>
  </si>
  <si>
    <t>не вносились</t>
  </si>
  <si>
    <t>622 51 00</t>
  </si>
  <si>
    <t>Федеральный бюджет</t>
  </si>
  <si>
    <t>Республиканский бюджет</t>
  </si>
  <si>
    <t>Внебюджетные средства</t>
  </si>
  <si>
    <t>002 04 00</t>
  </si>
  <si>
    <t>622 72 00</t>
  </si>
  <si>
    <t>622 73 00</t>
  </si>
  <si>
    <t>622 71 00</t>
  </si>
  <si>
    <t>622 76 00</t>
  </si>
  <si>
    <t>622 75 00</t>
  </si>
  <si>
    <t>622 77 00</t>
  </si>
  <si>
    <t>622 74 00</t>
  </si>
  <si>
    <t>622 80 01</t>
  </si>
  <si>
    <t>622 80 03,622 80 02</t>
  </si>
  <si>
    <t>622 63 00</t>
  </si>
  <si>
    <t>622 32 01</t>
  </si>
  <si>
    <t>622 32 00</t>
  </si>
  <si>
    <t>622 30 00</t>
  </si>
  <si>
    <t>622 33 00</t>
  </si>
  <si>
    <t>622 91 02</t>
  </si>
  <si>
    <t>622 61 00</t>
  </si>
  <si>
    <t>622 10 08</t>
  </si>
  <si>
    <t>622 10 05</t>
  </si>
  <si>
    <t>622 10 03</t>
  </si>
  <si>
    <t>622 10 01</t>
  </si>
  <si>
    <t>622 52 02</t>
  </si>
  <si>
    <t>бюджет муниципального образования</t>
  </si>
  <si>
    <t xml:space="preserve">ВЦП  "Развитие взаимодействия органов местного самоуправления и общества через информирование в средствах массовой информации: газеты Уймонские вести и радио "Беловодье"  на 2013 - 2015 годы", всего:  </t>
  </si>
  <si>
    <t>Приказ от 08.12.2014 г. № 461</t>
  </si>
  <si>
    <t>ВЦП «Защита населения от негативного воздействия и ликвидации ее последствий МО "Усть-Коксинский район" Республика Алтай на 2013-2015 годы», всего:</t>
  </si>
  <si>
    <t>Правовые акты утверждающие ВЦП</t>
  </si>
  <si>
    <t>МП "Социальное развитие"</t>
  </si>
  <si>
    <t>Наименование ведомственной целевой программыпрограммы</t>
  </si>
  <si>
    <t>Об утверждении ведомственной целевой программы</t>
  </si>
  <si>
    <t>О внесении изменений в ведомственную целевую программу</t>
  </si>
  <si>
    <t>О досрочном прекращении ведомственной целевой программы</t>
  </si>
  <si>
    <t>Итого по всем ВЦП</t>
  </si>
  <si>
    <t>Подпрограмма "Развитие агропромышленного комплекса"</t>
  </si>
  <si>
    <t>Подпрограмма "Создание условий для развития инвестиционнонго, инновационного и имиджевого потенциала"</t>
  </si>
  <si>
    <t>04.03.2016 год</t>
  </si>
  <si>
    <t>27.05.2016 год</t>
  </si>
  <si>
    <t>Приказ от 14.10.2015г. № 26</t>
  </si>
  <si>
    <t>2016 год</t>
  </si>
  <si>
    <t>2017 год</t>
  </si>
  <si>
    <t xml:space="preserve">2018 год </t>
  </si>
  <si>
    <t>Распоряжение от 24.12.2013г.№ 418/13</t>
  </si>
  <si>
    <t>Приказ от 25.12.2013 г. № 57</t>
  </si>
  <si>
    <t>Приказ от 25.12.2013 г. № 51</t>
  </si>
  <si>
    <t>Приказ от 25.12.2013 г. № 55</t>
  </si>
  <si>
    <t>Приказ от 25.12.2013 г. № 54</t>
  </si>
  <si>
    <t>Распоряжение от 30.12.2013г. № 430/7</t>
  </si>
  <si>
    <t>ВЦП «Повышение уровня и качества предоставления библиотечных услуг в МО "усть-Коксинский район" РА на 2016-2018 годы»</t>
  </si>
  <si>
    <t>ВЦП «Сохранение и развитие  культурно - исторического наследия МО "Усть-Коксинский район"  Республики Алтай на 2016-2018 годы»</t>
  </si>
  <si>
    <t>ВЦП «Сохранение и развитие культурно - досуговой деятельности МО "Усть-Коксинский район" Республики Алтай на 2016-2018 годы»</t>
  </si>
  <si>
    <t>ВЦП «Обеспечение сохранности зданий и сооружений, строительство(реконструкция) зданий учреждений культуры МО "Усть-Коксинский район"  Республике Алтай на 2016-2018 годы»</t>
  </si>
  <si>
    <t>ВЦП   "Развитие физической культуры и массового спорта МО "Усть-Коксинский район" РА на 2016 - 2018 годы"</t>
  </si>
  <si>
    <t>Приказ  от 17.02.2014г. № 63</t>
  </si>
  <si>
    <t>ВЦП «Развитие дополнительного образования физкультурно с- спортивного направления в МО "Усть-Коксинский район"  Республики Алтай в 2016-2018 годах»</t>
  </si>
  <si>
    <t>Приказ от 17.02.2014г. № 60</t>
  </si>
  <si>
    <t>ВЦП «Развитие дошкольного образования МО "Усть-Коксинский район"  Республике Алтай в 2013 - 2015 годах»</t>
  </si>
  <si>
    <t>ВЦП «Развитие общего образования МО "Усть-Коксинский район"  Республики Алтай в 2016-2018 годах»</t>
  </si>
  <si>
    <t>ВЦП "Создание условий для успешной социализации и эффективной самоорганизации молодежи в МО "Усть-Коксинский район"  Республики Алтай государственными учреждениями на 2016-2018 годы»</t>
  </si>
  <si>
    <t>ВЦП «Обеспечение сохранности зданий и сооружений, строительство, реконструкция и капитальный ремонт объектов образования МО "Усть-Коксинский район"  Республики Алтай  2016-2018 годы»</t>
  </si>
  <si>
    <t>ВЦП «Создание условий для качественного предоставления услуг в сфере отдыха и оздоровления детей "Усть - Коксинский МДСОЛ "Беловодье" на  2016-2018 годы»</t>
  </si>
  <si>
    <t>ВЦП «Создание условий для сохранения и развития дополнительного образования в сфере культуры и искусства МО "Усть-Коксинский район" РА  2016-2018 годы»</t>
  </si>
  <si>
    <t xml:space="preserve">ВЦП "Создание условий для развития творческих способностей детей в системе дополнительного образования МО "Усть-Коксинский район"  Республики Алтай  на 2016 - 2018 годы" </t>
  </si>
  <si>
    <t>Приказ от 25.12.2013 г. № 52</t>
  </si>
  <si>
    <t>ВЦП «Техническое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  МО "Усть-Коксинский район" РА  2016-2018 годы»</t>
  </si>
  <si>
    <t>ВЦП «Создание   условий для развития и дальнейшего совершенствования архивного дела МО "Усть-Коксинский район"  Республика Алтай на 2016-2018 годы»</t>
  </si>
  <si>
    <t>Постановление от 28.02.2014г. № 111/1</t>
  </si>
  <si>
    <t>ВЦП "Развитие взаимодействия межведомственных органов, работающих с разными категориями жителей района на Республики Алтай на 2016-2018 годы"</t>
  </si>
  <si>
    <t>Постановление от 06.06.2013г. № 353/2</t>
  </si>
  <si>
    <t xml:space="preserve">ВЦП  "Развитие муниципальной службы на территории МО "Усть-Коксинский район" РА в 2016 - 2018 годы" </t>
  </si>
  <si>
    <t>Постановление от 04.12.2013г. № 917/2</t>
  </si>
  <si>
    <t xml:space="preserve">ВЦП  "Формирование доступной среды для инвалидов и других маломобильных групп населения МО "Усть-Коксинский район" РА в 2016 - 2018 годы" </t>
  </si>
  <si>
    <t>АВЦП «Повышение эффективности муниципального управления" в Управление образования и молодежной политики Администрации МО "Усть-Коксинский район" РА на 2016-2018 годы»</t>
  </si>
  <si>
    <t>АВЦП «Повышение эффективности управления в отделе культуры Администрации МО "Усть-Коксинский район" РА на 2016-2018 годы»</t>
  </si>
  <si>
    <t>АВЦП «Повышение эффективности управления в финансовом органе" на 2016-2018 годы»</t>
  </si>
  <si>
    <t>Приказ от 26.12.2013 г. № 7-п</t>
  </si>
  <si>
    <t>ВЦП «Обеспечение сбалансированности и устойчивости бюджета МО "Усть-Коксинский район" Республики Алтай на 2016-2018 годы»</t>
  </si>
  <si>
    <t>Приказ от 26.12.2013 г.№ 4-п</t>
  </si>
  <si>
    <t>ВЦП «Повышение качества финансового менеджмента главных распорядителей бюджета МО "Усть-Коксинский район" Республики Алтай на 2016-2018 годы»</t>
  </si>
  <si>
    <t>Приказ от 26.12.2013 г.№ 5-п</t>
  </si>
  <si>
    <t>ВЦП «Формирование эффективности системы управления и распоряжения муниципальным имуществом МО "Усть-Коксинский район" Республики Алтай на 2016-2018гг.»</t>
  </si>
  <si>
    <t>ВЦП «Повышение эффективности использования земельных участков МО "Усть-Коксинский район" Республики Алтай на 2016-2018 годы»</t>
  </si>
  <si>
    <t>Распоряжение от 30.12.2013г.№ 430/3</t>
  </si>
  <si>
    <t>ВЦП «Развитие и модернизация объектов коммунальной инфраструктуры МО "Усть-Коксинский район" на 2016-2018 годы»</t>
  </si>
  <si>
    <t>Распоряжение от 30.12.2013г.№ 430/5</t>
  </si>
  <si>
    <t>ВЦП «Обеспечение населения доступным и комфортным жильем  МО "Усть-Коксинский район" Республики Алтай на 2016-2018 годы»</t>
  </si>
  <si>
    <t>ВЦП «Развитие транспортной инфраструктуры МО "Усть-Коксинский район" Республики Алтай на 2016-2018 годы»</t>
  </si>
  <si>
    <t>ВЦП «Энергосбережение и повышение энергетической эффективности в бюджетных учреждениях МО "Усть-Коксинский район" Республики Алтай на 2016-2018 годы»</t>
  </si>
  <si>
    <t xml:space="preserve"> Распоряжение от 17.05.2016 г. № 122</t>
  </si>
  <si>
    <t>Распоряжение от 30.12.2013г. № 430/6</t>
  </si>
  <si>
    <t>ВЦП «Энергосбережение и повышение энергетической эффективности в жилищно - коммунальном хозяйстве МО "Усть-Коксинский район" Республики Алтай на 2016-2018 годы»</t>
  </si>
  <si>
    <t>Распоряжение от 17.05.2016г. № 121</t>
  </si>
  <si>
    <t>ВЦП «Развитие и модернизация инфраструктуры МО "Усть-Коксинский район" Республике Алтай на 2016-2018 годы»</t>
  </si>
  <si>
    <t>Распоряжение от 30.12.2013г.№ 430/2</t>
  </si>
  <si>
    <t>АВЦП «Повышение эффективности управления в отделе сельского хозяйства администрации МО "Усть-Коксинский район" РА  на 2016-2018гг.»</t>
  </si>
  <si>
    <t xml:space="preserve">                            Реестр ведомственных целевых программ на 2016 - 2018 годы</t>
  </si>
  <si>
    <t>ВЦП «Развитие имиджевого потенциала в МО "Усть-Коксинский район" РА на 2016-2018 годы»</t>
  </si>
  <si>
    <t>ВЦП «Внедрение стандарта деятельности органов местного самоуправления по инвестиционной привлекательности в МО "Усть-Коксинский район" РА на 2016 – 2018 годы»</t>
  </si>
  <si>
    <t>ВЦП «Поддержка малого и среднего предпринимательства на территории МО "Усть-Коксинский район" РА на 2016-2018 годы»</t>
  </si>
  <si>
    <t>Распоряжение от 24.12.2013г. № 418/12</t>
  </si>
  <si>
    <t>Подпрограмма "Развитие конкурентных рынков"</t>
  </si>
  <si>
    <t>иные источники</t>
  </si>
  <si>
    <t>Постановление от 26.12.2013г. № 1008</t>
  </si>
  <si>
    <t>Приказ от 04.03.2016г.    № 13/2</t>
  </si>
  <si>
    <t>Приказ от 25.12.2013 г. № 50</t>
  </si>
  <si>
    <t>Приказ от 04.03.2016г.    № 13/3, Приказ от 27.05.2016г.  № 31/1, Приказ от 01.07.2016г.    № 40/3.</t>
  </si>
  <si>
    <t>Приказ от 04.03.2016г.    № 13/1</t>
  </si>
  <si>
    <t>Приказ от 11.01.2016г.    № 8/3</t>
  </si>
  <si>
    <t>Приказ от 17.02.2014г. № 61</t>
  </si>
  <si>
    <t>Приказ от 17.02.2014 г. № 62</t>
  </si>
  <si>
    <t>Приказ от 17.02.2014 г. № 60/1</t>
  </si>
  <si>
    <t>Приказ от 28.06.2013 г. № 22 п 3</t>
  </si>
  <si>
    <t>Приказ от 03.01.2016г.         № 01 п. 6,  Приказ от 02.07.2016 г. № 26 п. 2</t>
  </si>
  <si>
    <t>Приказ от 01.07.2016 г.     № 40/4</t>
  </si>
  <si>
    <t xml:space="preserve">Приказ от 11.01.2016 г.       № 8/1 </t>
  </si>
  <si>
    <t>Постановление от 03.02.2014 г. № 51/1</t>
  </si>
  <si>
    <t>Постановление от 23.05.2016 год, № 198/1</t>
  </si>
  <si>
    <t>Постановление от 03.06.2016 г. № 220</t>
  </si>
  <si>
    <t>Постановление от 26.12.2013 г. № 1010</t>
  </si>
  <si>
    <t>Распоряжение от 24.12.2013 г. № 418/10</t>
  </si>
  <si>
    <t>Распоряжение от 31.12.2013 г.  № 432</t>
  </si>
  <si>
    <t>Распоряжение от 19.02.2016 год, № 37, Распоряжение от 29.04.2016 год, № 100/3</t>
  </si>
  <si>
    <t>Постановление от 26.12.2013 г. № 1007</t>
  </si>
  <si>
    <t>Распоряжение от 30.12.2013 г.№ 430/4</t>
  </si>
  <si>
    <t>Распоряжение от 30.12.2013 г. № 430/1</t>
  </si>
  <si>
    <t>Постановление от 11.01.2016 г. № 1/1</t>
  </si>
  <si>
    <t>Постановление от 31.07.2015 г.  № 512</t>
  </si>
  <si>
    <t xml:space="preserve">Распоряжение от 24.12.2013 г.  № </t>
  </si>
  <si>
    <t>ВЦП «Развитие сельского хозяйства и промышленного производства в МО "Усть-Коксинский район" РА на 2016-2018 годы»</t>
  </si>
  <si>
    <t xml:space="preserve">Приказ от  08.11.2013г.   № 410/3 </t>
  </si>
  <si>
    <t>Приказ от 17.02.2014 г. № 64, Постановление от 25.04.2016 г.                № 142/1.</t>
  </si>
  <si>
    <t>Приказ от 04.04.2016 г.    № 161, Приказ от 17.05.2016 г. № 220, Приказ от 08.12.2016 г.          № 451</t>
  </si>
  <si>
    <t>Приказ от 04.04.2016 г.     № 161, Приказ от 07.07.2016 г. № 292, Приказ от 08.12.2016 г.        № 452.</t>
  </si>
  <si>
    <t>Приказ от 30.03.2016 г.     № 148, Приказ от 07.07.2016 г. № 293, Приказ от 22.12.2016 г.          № 483.</t>
  </si>
  <si>
    <t>Приказ от 15.03.2016 г.   № 122/1, Приказ от 22.08.2016 г. № 315/1, Приказ от 07.09.2016 г.   № 339, Приказ от 22.12.2016 г. № 482.</t>
  </si>
  <si>
    <t>Приказ от 14.03.2016 г.   № 117/1, Приказ от 14.06.2016 г. № 259/1, Приказ от 07.09.2016 г.   № 338, Приказ от 22.12.2016 г. № 481.</t>
  </si>
  <si>
    <t>Приказ от 28.03.2016 г.        № 144/1, Приказ от 22.12.2016 г. № 480.</t>
  </si>
  <si>
    <t>Приказ от 25.03.2016 г.     № 135/1, Приказ от 22.08.2016 г. № 318/1, Приказ от 07.09.2016 г.     № 340, Приказ от 22.12.2016 г. № 479.</t>
  </si>
  <si>
    <t>Постановление от 10.11.2016 года      № 464 ( признается утратившим силу с 01.01.2017 г.)</t>
  </si>
  <si>
    <t>Постановление от 22.12.2016 года      № 464 ( признается утратившим силу с 01.01.2017 г.)</t>
  </si>
  <si>
    <t>Постановление от 22.12.2016 года      № 558 ( признается утратившим силу с 01.01.2017 г.)</t>
  </si>
  <si>
    <t>Постановление от 25.10.2016 года      № 451 (признается утратившим силу с 01.01.2017 г.)</t>
  </si>
  <si>
    <t>Распоряжение от 21.12.2016 года      № 388 (признается утратившим силу с 01.01.2017 г.)</t>
  </si>
  <si>
    <t>Приказ от 05.04.2016 г.           № 164/1, Постановление от 10.11.2016 года      № 464 ( признается утратившим силу с 01.01.2017 г.)</t>
  </si>
  <si>
    <t>Приказ от 22.12.2016 года      № 31-п ( признается утратившим силу с 01.01.2017 г.)</t>
  </si>
  <si>
    <t>Приказ от 22.12.2016 года      № 30-п ( признается утратившим силу с 01.01.2017 г.)</t>
  </si>
  <si>
    <t>Распоряжение от 17.05.2016г. № 124, Распоряжение от 10.06.2016 г. № 160, Распоряжение от 24.08.2016 г. № 248, Распоряжение от 06.12.2016 г. № 349</t>
  </si>
  <si>
    <t>Распоряжение от 17.05.2016г. № 123, Распоряжение от 10.06.2016 г. № 159, Распоряжение от 24.08.2016 г. № 249,  Распоряжение от 06.12.2016 г. № 347</t>
  </si>
  <si>
    <t>Постановление от 29.11.2016 г. № 525</t>
  </si>
  <si>
    <t>Распоряжение от 17.05.2016г. № 126, Распоряжение от 24.08.2016 г. № 250, Распоряжение от 06.12.2016 г. № 348</t>
  </si>
  <si>
    <t>Распоряжение от 17.05.2016г. № 125, Распоряжение от 10.06.2016 г. № 161, Распоряжение от 24.08.2016 г. № 251, Распоряжение от 06.12.2016 г. № 346</t>
  </si>
  <si>
    <t>Постановление от 26.12.2013г. № 1009</t>
  </si>
  <si>
    <t>Подпрограмма "Развитие взаимодействия органов местного самоуправления и общества"</t>
  </si>
  <si>
    <t>Подпрограмма "Повышение качуства управления муниципальными финансами"</t>
  </si>
  <si>
    <t>Подпрограмма "Повышение качества управления муниципальным имуществом"</t>
  </si>
  <si>
    <t>Подпрограмма "Развитие жилищно - коммунального комплекса"</t>
  </si>
  <si>
    <t>Подпрограмма "Энергосбережение и повышение энергетической эффективности"</t>
  </si>
  <si>
    <t>Подпрограмма "Развитие внутренней инфраструктуры"</t>
  </si>
  <si>
    <t>Подпрограмма "Развитие образования"</t>
  </si>
  <si>
    <t>Подпрограмма "Развитие физической культуры и спорта"</t>
  </si>
  <si>
    <t>Подпрограмма "Развитие культуры"</t>
  </si>
  <si>
    <t>МП "Управление муниципальными финансами и муниципальным имуществом"</t>
  </si>
  <si>
    <t>МП "Повышение эффективности систем жизнеобеспечения"</t>
  </si>
  <si>
    <t>МП "Развитие экономического потенциала и предпринимательства"</t>
  </si>
  <si>
    <t>МП "Развитие экономического потенциала и предпринимательств"</t>
  </si>
  <si>
    <t>Приказ от 13.04.2016 год, № 08; Приказ от 01.11.2016 год, № 23; Приказ от 29.12.2016 год, № 31-п.</t>
  </si>
  <si>
    <t>Приказ от 29.12.2016 год,       № 31 (признается утратившим силу с 01.01.2017 г.)</t>
  </si>
  <si>
    <t xml:space="preserve">Постановление от 25.04.2016 год, № 130; Постановление от 12.12.2016 год, № 534, Постановление от 26.12.2016 год, № 560/1.       </t>
  </si>
  <si>
    <t>Распоряжение от 17.05.2016г. № 120; Распоряжение от 30.01.2017г. № 16.</t>
  </si>
  <si>
    <t>Распоряжение от 17.05.2016г. № 119; Распоряжение от 30.01.2017г. № 17.</t>
  </si>
  <si>
    <t>Распоряжение от 31.05.2016 г. № 149/1, Распоряжение от 13.02.2017 г. № 50.</t>
  </si>
  <si>
    <t>Приказ от 29.12.2016 год,       № 522 (признается утратившим силу с 01.01.2017 г.)</t>
  </si>
  <si>
    <t>Постановление от 31.05.2016 г. № 214/1, Постановление от 30.12.2016 г. № 584.</t>
  </si>
  <si>
    <t xml:space="preserve">Постановление от 24.05.2016г. № 203, Постановление от 10.06.2016 № 226, Постановление от 15.12.2016 № 539, Постановление от 30.12.2016 № 583.  </t>
  </si>
  <si>
    <t xml:space="preserve">Постановление от 15.12.2016 год, № 538, Постановление от 30.12.2016 № 585.  </t>
  </si>
  <si>
    <t>Постановление от 21.03.2016 г. № 64/1, Постановление от 04.07.2016 г. № 285, Постановление от 22.12.2016 г. № 557, Постановление от 07.02.2017 г. № 33.</t>
  </si>
  <si>
    <t>Приказ от 31.12.2014 г.    № 26-п, Приказ от 29.04.2016 г. № 5/2-п,  Приказ от 13.06.2016 г.        № 7/2-п, Приказ от 30.12.2016 г. № 40-п.</t>
  </si>
  <si>
    <t>Приказ от 31.12.2015 г.    № 35-п, Приказ от 29.04.2016 г. № 5/1-п, Приказ от 13.06.2016 г.    № 7/1-п, Приказ от 08.08.2016 г. № 12-п, Приказ от 21.12.2016 г.         № 28-п, Приказ от 30.12.2016 г. № 39-п</t>
  </si>
  <si>
    <t>Приказ от 31.12.2015 г.     № 38-п, Приказ от 13.06.2016 г. № 7/3-п, Приказ от 30.12.2016 г.       № 41-п</t>
  </si>
  <si>
    <t>Распоряжение от 11.02.2016 г. № 24, Распоряжение от 09.02.2016 г. № 43</t>
  </si>
  <si>
    <t>Постановление от 04.03.2016 г. № 47, Постановление от 10.06.2016 г. № 225, Постановление от 24.08.2016 г. № 344, Постановление от 29.11.2016 г. № 523, Постановление от 03.02.2017 г. № 29.</t>
  </si>
  <si>
    <t>Постановление от 19.04.2016г. № 106, Постановление от 24.08.2016г. № 349, Постановление от 06.12.2016г. № 52, Постановление от 30.01.2017г. № 20.</t>
  </si>
  <si>
    <t>Постановление от 03.06.2016г. № 219, Постановление от 15.06.2016г. № 232, Постановление от 07.09.2016г. № 366, Постановление от 15.12.2016г. № 537, Постановление от 14.02.2017г. № 46.</t>
  </si>
  <si>
    <t xml:space="preserve"> </t>
  </si>
  <si>
    <t>Постановление от 19.02.2016 г. № 30, Постановление от 19.04.2016 г. № 107, Постановление от 13.07.2016 г. № 302, Постановление от 08.08.2016 г. № 333, Постановление от 21.12.2016 г. № 553,  Постановление от 30.12.2016 г. № 586.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</si>
</sst>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\.0"/>
    <numFmt numFmtId="166" formatCode="00\.00\.00"/>
    <numFmt numFmtId="167" formatCode="000"/>
    <numFmt numFmtId="168" formatCode="0000000"/>
    <numFmt numFmtId="169" formatCode="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6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Arial Cyr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9" fillId="32" borderId="13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3" fillId="32" borderId="14" xfId="0" applyFont="1" applyFill="1" applyBorder="1" applyAlignment="1">
      <alignment vertical="top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top" wrapText="1"/>
    </xf>
    <xf numFmtId="0" fontId="9" fillId="32" borderId="16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vertical="top"/>
    </xf>
    <xf numFmtId="2" fontId="0" fillId="0" borderId="0" xfId="0" applyNumberFormat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0" fillId="32" borderId="17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2" fontId="10" fillId="32" borderId="13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horizontal="center" vertical="top" wrapText="1"/>
    </xf>
    <xf numFmtId="2" fontId="9" fillId="32" borderId="12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vertical="top" wrapText="1"/>
    </xf>
    <xf numFmtId="0" fontId="0" fillId="32" borderId="12" xfId="0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2" fontId="10" fillId="32" borderId="18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3" fillId="32" borderId="15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0" fillId="32" borderId="18" xfId="0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53" fillId="32" borderId="10" xfId="0" applyFont="1" applyFill="1" applyBorder="1" applyAlignment="1">
      <alignment/>
    </xf>
    <xf numFmtId="0" fontId="53" fillId="32" borderId="14" xfId="0" applyFont="1" applyFill="1" applyBorder="1" applyAlignment="1">
      <alignment/>
    </xf>
    <xf numFmtId="0" fontId="53" fillId="32" borderId="13" xfId="0" applyFont="1" applyFill="1" applyBorder="1" applyAlignment="1">
      <alignment/>
    </xf>
    <xf numFmtId="2" fontId="54" fillId="32" borderId="10" xfId="0" applyNumberFormat="1" applyFont="1" applyFill="1" applyBorder="1" applyAlignment="1">
      <alignment horizontal="center" vertical="center"/>
    </xf>
    <xf numFmtId="2" fontId="55" fillId="32" borderId="10" xfId="0" applyNumberFormat="1" applyFont="1" applyFill="1" applyBorder="1" applyAlignment="1">
      <alignment horizontal="center" vertical="center"/>
    </xf>
    <xf numFmtId="2" fontId="54" fillId="32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0" fontId="9" fillId="32" borderId="17" xfId="0" applyFont="1" applyFill="1" applyBorder="1" applyAlignment="1">
      <alignment horizontal="center" vertical="top" wrapText="1"/>
    </xf>
    <xf numFmtId="2" fontId="54" fillId="32" borderId="10" xfId="0" applyNumberFormat="1" applyFont="1" applyFill="1" applyBorder="1" applyAlignment="1">
      <alignment vertical="center"/>
    </xf>
    <xf numFmtId="0" fontId="0" fillId="32" borderId="20" xfId="0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top" wrapText="1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9" fillId="32" borderId="15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0" fontId="9" fillId="32" borderId="16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wrapText="1"/>
    </xf>
    <xf numFmtId="0" fontId="9" fillId="32" borderId="15" xfId="0" applyFont="1" applyFill="1" applyBorder="1" applyAlignment="1">
      <alignment wrapText="1"/>
    </xf>
    <xf numFmtId="0" fontId="9" fillId="32" borderId="17" xfId="0" applyFont="1" applyFill="1" applyBorder="1" applyAlignment="1">
      <alignment wrapText="1"/>
    </xf>
    <xf numFmtId="0" fontId="9" fillId="32" borderId="16" xfId="0" applyFont="1" applyFill="1" applyBorder="1" applyAlignment="1">
      <alignment wrapText="1"/>
    </xf>
    <xf numFmtId="2" fontId="9" fillId="32" borderId="13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2" fontId="9" fillId="32" borderId="14" xfId="0" applyNumberFormat="1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vertical="top" wrapText="1"/>
    </xf>
    <xf numFmtId="2" fontId="9" fillId="32" borderId="15" xfId="0" applyNumberFormat="1" applyFont="1" applyFill="1" applyBorder="1" applyAlignment="1">
      <alignment horizontal="center" vertical="center" wrapText="1"/>
    </xf>
    <xf numFmtId="2" fontId="11" fillId="32" borderId="15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vertical="top" wrapText="1"/>
    </xf>
    <xf numFmtId="0" fontId="53" fillId="32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2" fontId="55" fillId="32" borderId="13" xfId="0" applyNumberFormat="1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center" vertical="center" wrapText="1"/>
    </xf>
    <xf numFmtId="2" fontId="54" fillId="0" borderId="0" xfId="0" applyNumberFormat="1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2" fontId="13" fillId="32" borderId="13" xfId="0" applyNumberFormat="1" applyFont="1" applyFill="1" applyBorder="1" applyAlignment="1">
      <alignment horizontal="center" vertical="center" wrapText="1"/>
    </xf>
    <xf numFmtId="2" fontId="13" fillId="32" borderId="15" xfId="0" applyNumberFormat="1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56" fillId="32" borderId="17" xfId="0" applyFont="1" applyFill="1" applyBorder="1" applyAlignment="1">
      <alignment vertical="center"/>
    </xf>
    <xf numFmtId="0" fontId="56" fillId="32" borderId="13" xfId="0" applyFont="1" applyFill="1" applyBorder="1" applyAlignment="1">
      <alignment vertical="center"/>
    </xf>
    <xf numFmtId="0" fontId="56" fillId="32" borderId="13" xfId="0" applyFont="1" applyFill="1" applyBorder="1" applyAlignment="1">
      <alignment horizontal="center" vertical="center"/>
    </xf>
    <xf numFmtId="0" fontId="56" fillId="32" borderId="15" xfId="0" applyFont="1" applyFill="1" applyBorder="1" applyAlignment="1">
      <alignment vertical="center"/>
    </xf>
    <xf numFmtId="0" fontId="12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2" fontId="13" fillId="32" borderId="14" xfId="0" applyNumberFormat="1" applyFont="1" applyFill="1" applyBorder="1" applyAlignment="1">
      <alignment horizontal="center" vertical="center" wrapText="1"/>
    </xf>
    <xf numFmtId="2" fontId="13" fillId="32" borderId="21" xfId="0" applyNumberFormat="1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53" fillId="32" borderId="10" xfId="0" applyFont="1" applyFill="1" applyBorder="1" applyAlignment="1">
      <alignment horizontal="center"/>
    </xf>
    <xf numFmtId="0" fontId="53" fillId="32" borderId="18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53" fillId="32" borderId="18" xfId="0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 wrapText="1"/>
    </xf>
    <xf numFmtId="0" fontId="53" fillId="0" borderId="10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2" fontId="57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2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32" borderId="11" xfId="0" applyFont="1" applyFill="1" applyBorder="1" applyAlignment="1">
      <alignment/>
    </xf>
    <xf numFmtId="0" fontId="53" fillId="32" borderId="10" xfId="0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/>
    </xf>
    <xf numFmtId="0" fontId="53" fillId="32" borderId="12" xfId="0" applyFont="1" applyFill="1" applyBorder="1" applyAlignment="1">
      <alignment/>
    </xf>
    <xf numFmtId="0" fontId="53" fillId="32" borderId="12" xfId="0" applyFont="1" applyFill="1" applyBorder="1" applyAlignment="1">
      <alignment horizontal="center" vertical="center"/>
    </xf>
    <xf numFmtId="0" fontId="53" fillId="32" borderId="19" xfId="0" applyFont="1" applyFill="1" applyBorder="1" applyAlignment="1">
      <alignment/>
    </xf>
    <xf numFmtId="0" fontId="54" fillId="32" borderId="17" xfId="0" applyFont="1" applyFill="1" applyBorder="1" applyAlignment="1">
      <alignment/>
    </xf>
    <xf numFmtId="0" fontId="54" fillId="32" borderId="13" xfId="0" applyFont="1" applyFill="1" applyBorder="1" applyAlignment="1">
      <alignment/>
    </xf>
    <xf numFmtId="0" fontId="54" fillId="32" borderId="13" xfId="0" applyFont="1" applyFill="1" applyBorder="1" applyAlignment="1">
      <alignment horizontal="center" vertical="center"/>
    </xf>
    <xf numFmtId="0" fontId="54" fillId="32" borderId="15" xfId="0" applyFont="1" applyFill="1" applyBorder="1" applyAlignment="1">
      <alignment/>
    </xf>
    <xf numFmtId="2" fontId="0" fillId="32" borderId="10" xfId="0" applyNumberForma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top" wrapText="1"/>
    </xf>
    <xf numFmtId="2" fontId="9" fillId="32" borderId="10" xfId="0" applyNumberFormat="1" applyFont="1" applyFill="1" applyBorder="1" applyAlignment="1">
      <alignment horizontal="center" vertical="top" wrapText="1"/>
    </xf>
    <xf numFmtId="2" fontId="9" fillId="32" borderId="10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wrapText="1"/>
    </xf>
    <xf numFmtId="2" fontId="57" fillId="0" borderId="18" xfId="0" applyNumberFormat="1" applyFont="1" applyBorder="1" applyAlignment="1">
      <alignment horizontal="center"/>
    </xf>
    <xf numFmtId="2" fontId="57" fillId="0" borderId="23" xfId="0" applyNumberFormat="1" applyFont="1" applyBorder="1" applyAlignment="1">
      <alignment horizontal="center"/>
    </xf>
    <xf numFmtId="2" fontId="57" fillId="0" borderId="11" xfId="0" applyNumberFormat="1" applyFont="1" applyBorder="1" applyAlignment="1">
      <alignment horizontal="center"/>
    </xf>
    <xf numFmtId="2" fontId="9" fillId="32" borderId="11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vertical="top" wrapText="1"/>
    </xf>
    <xf numFmtId="2" fontId="9" fillId="32" borderId="16" xfId="0" applyNumberFormat="1" applyFont="1" applyFill="1" applyBorder="1" applyAlignment="1">
      <alignment horizontal="center" vertical="top" wrapText="1"/>
    </xf>
    <xf numFmtId="2" fontId="9" fillId="32" borderId="17" xfId="0" applyNumberFormat="1" applyFont="1" applyFill="1" applyBorder="1" applyAlignment="1">
      <alignment horizontal="center" vertical="top" wrapText="1"/>
    </xf>
    <xf numFmtId="2" fontId="9" fillId="32" borderId="17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vertical="center" wrapText="1"/>
    </xf>
    <xf numFmtId="2" fontId="9" fillId="32" borderId="16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13" fillId="32" borderId="21" xfId="0" applyNumberFormat="1" applyFont="1" applyFill="1" applyBorder="1" applyAlignment="1">
      <alignment horizontal="center" vertical="center" wrapText="1"/>
    </xf>
    <xf numFmtId="2" fontId="13" fillId="32" borderId="0" xfId="0" applyNumberFormat="1" applyFont="1" applyFill="1" applyBorder="1" applyAlignment="1">
      <alignment horizontal="center" vertical="center" wrapText="1"/>
    </xf>
    <xf numFmtId="2" fontId="13" fillId="32" borderId="22" xfId="0" applyNumberFormat="1" applyFont="1" applyFill="1" applyBorder="1" applyAlignment="1">
      <alignment horizontal="center" vertical="center" wrapText="1"/>
    </xf>
    <xf numFmtId="2" fontId="9" fillId="32" borderId="13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wrapText="1"/>
    </xf>
    <xf numFmtId="2" fontId="11" fillId="32" borderId="15" xfId="0" applyNumberFormat="1" applyFont="1" applyFill="1" applyBorder="1" applyAlignment="1">
      <alignment horizontal="center" vertical="center" wrapText="1"/>
    </xf>
    <xf numFmtId="2" fontId="11" fillId="32" borderId="16" xfId="0" applyNumberFormat="1" applyFont="1" applyFill="1" applyBorder="1" applyAlignment="1">
      <alignment horizontal="center" vertical="center" wrapText="1"/>
    </xf>
    <xf numFmtId="2" fontId="11" fillId="32" borderId="17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wrapText="1"/>
    </xf>
    <xf numFmtId="2" fontId="13" fillId="32" borderId="15" xfId="0" applyNumberFormat="1" applyFont="1" applyFill="1" applyBorder="1" applyAlignment="1">
      <alignment horizontal="center" vertical="center" wrapText="1"/>
    </xf>
    <xf numFmtId="2" fontId="13" fillId="32" borderId="16" xfId="0" applyNumberFormat="1" applyFont="1" applyFill="1" applyBorder="1" applyAlignment="1">
      <alignment horizontal="center" vertical="center" wrapText="1"/>
    </xf>
    <xf numFmtId="2" fontId="13" fillId="32" borderId="17" xfId="0" applyNumberFormat="1" applyFont="1" applyFill="1" applyBorder="1" applyAlignment="1">
      <alignment horizontal="center" vertical="center" wrapText="1"/>
    </xf>
    <xf numFmtId="2" fontId="9" fillId="32" borderId="18" xfId="0" applyNumberFormat="1" applyFont="1" applyFill="1" applyBorder="1" applyAlignment="1">
      <alignment horizontal="center" vertical="center" wrapText="1"/>
    </xf>
    <xf numFmtId="2" fontId="9" fillId="32" borderId="23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wrapText="1"/>
    </xf>
    <xf numFmtId="2" fontId="9" fillId="32" borderId="16" xfId="0" applyNumberFormat="1" applyFont="1" applyFill="1" applyBorder="1" applyAlignment="1">
      <alignment horizontal="center" wrapText="1"/>
    </xf>
    <xf numFmtId="2" fontId="9" fillId="32" borderId="17" xfId="0" applyNumberFormat="1" applyFont="1" applyFill="1" applyBorder="1" applyAlignment="1">
      <alignment horizont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70" fontId="3" fillId="32" borderId="10" xfId="0" applyNumberFormat="1" applyFont="1" applyFill="1" applyBorder="1" applyAlignment="1">
      <alignment horizont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top" wrapText="1"/>
    </xf>
    <xf numFmtId="0" fontId="0" fillId="32" borderId="12" xfId="0" applyFill="1" applyBorder="1" applyAlignment="1">
      <alignment vertical="top" wrapText="1"/>
    </xf>
    <xf numFmtId="0" fontId="3" fillId="32" borderId="19" xfId="0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32" borderId="16" xfId="0" applyFont="1" applyFill="1" applyBorder="1" applyAlignment="1">
      <alignment horizontal="center" vertical="top" wrapText="1"/>
    </xf>
    <xf numFmtId="0" fontId="9" fillId="32" borderId="17" xfId="0" applyFont="1" applyFill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top" wrapText="1"/>
    </xf>
    <xf numFmtId="0" fontId="10" fillId="32" borderId="23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2" fontId="10" fillId="32" borderId="18" xfId="0" applyNumberFormat="1" applyFont="1" applyFill="1" applyBorder="1" applyAlignment="1">
      <alignment horizontal="center" vertical="top" wrapText="1"/>
    </xf>
    <xf numFmtId="2" fontId="10" fillId="32" borderId="23" xfId="0" applyNumberFormat="1" applyFont="1" applyFill="1" applyBorder="1" applyAlignment="1">
      <alignment horizontal="center" vertical="top" wrapText="1"/>
    </xf>
    <xf numFmtId="2" fontId="10" fillId="32" borderId="11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wrapText="1"/>
    </xf>
    <xf numFmtId="0" fontId="0" fillId="32" borderId="13" xfId="0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3" fillId="0" borderId="2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32" borderId="13" xfId="0" applyFont="1" applyFill="1" applyBorder="1" applyAlignment="1">
      <alignment wrapText="1"/>
    </xf>
    <xf numFmtId="2" fontId="0" fillId="0" borderId="19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5" fillId="32" borderId="12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vertical="top" wrapText="1"/>
    </xf>
    <xf numFmtId="0" fontId="8" fillId="32" borderId="10" xfId="0" applyFont="1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3" xfId="0" applyFill="1" applyBorder="1" applyAlignment="1">
      <alignment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0" fillId="32" borderId="18" xfId="0" applyFill="1" applyBorder="1" applyAlignment="1">
      <alignment horizontal="center"/>
    </xf>
    <xf numFmtId="0" fontId="5" fillId="32" borderId="12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/>
    </xf>
    <xf numFmtId="0" fontId="0" fillId="32" borderId="12" xfId="0" applyFill="1" applyBorder="1" applyAlignment="1">
      <alignment/>
    </xf>
    <xf numFmtId="2" fontId="5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 horizontal="center" wrapText="1"/>
    </xf>
    <xf numFmtId="2" fontId="5" fillId="32" borderId="18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32" borderId="10" xfId="0" applyNumberForma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/>
    </xf>
    <xf numFmtId="2" fontId="3" fillId="32" borderId="10" xfId="0" applyNumberFormat="1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0" fontId="10" fillId="32" borderId="21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wrapText="1"/>
    </xf>
    <xf numFmtId="0" fontId="5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top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2" fontId="9" fillId="32" borderId="18" xfId="0" applyNumberFormat="1" applyFont="1" applyFill="1" applyBorder="1" applyAlignment="1">
      <alignment horizontal="center" vertical="top" wrapText="1"/>
    </xf>
    <xf numFmtId="2" fontId="9" fillId="32" borderId="18" xfId="0" applyNumberFormat="1" applyFont="1" applyFill="1" applyBorder="1" applyAlignment="1">
      <alignment horizontal="center" wrapText="1"/>
    </xf>
    <xf numFmtId="0" fontId="9" fillId="32" borderId="23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0" fillId="32" borderId="10" xfId="0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03"/>
  <sheetViews>
    <sheetView tabSelected="1" view="pageBreakPreview" zoomScaleSheetLayoutView="100" zoomScalePageLayoutView="0" workbookViewId="0" topLeftCell="A19">
      <selection activeCell="D141" sqref="D141:D144"/>
    </sheetView>
  </sheetViews>
  <sheetFormatPr defaultColWidth="9.00390625" defaultRowHeight="12.75"/>
  <cols>
    <col min="1" max="1" width="4.75390625" style="0" customWidth="1"/>
    <col min="2" max="2" width="38.625" style="0" customWidth="1"/>
    <col min="3" max="3" width="21.75390625" style="0" customWidth="1"/>
    <col min="4" max="4" width="24.875" style="0" customWidth="1"/>
    <col min="6" max="6" width="10.00390625" style="0" customWidth="1"/>
    <col min="7" max="7" width="0.37109375" style="0" hidden="1" customWidth="1"/>
    <col min="8" max="19" width="9.125" style="0" hidden="1" customWidth="1"/>
    <col min="20" max="20" width="15.75390625" style="0" customWidth="1"/>
    <col min="21" max="21" width="4.375" style="0" customWidth="1"/>
    <col min="22" max="22" width="6.25390625" style="0" customWidth="1"/>
    <col min="23" max="23" width="5.75390625" style="0" customWidth="1"/>
    <col min="24" max="24" width="5.625" style="0" customWidth="1"/>
    <col min="25" max="25" width="6.75390625" style="0" customWidth="1"/>
    <col min="26" max="26" width="4.375" style="0" customWidth="1"/>
    <col min="27" max="27" width="5.125" style="0" customWidth="1"/>
    <col min="28" max="28" width="5.875" style="0" customWidth="1"/>
    <col min="29" max="32" width="5.125" style="0" customWidth="1"/>
    <col min="33" max="33" width="5.875" style="0" customWidth="1"/>
    <col min="34" max="34" width="6.25390625" style="0" customWidth="1"/>
    <col min="35" max="35" width="6.125" style="0" customWidth="1"/>
    <col min="36" max="42" width="9.125" style="0" hidden="1" customWidth="1"/>
    <col min="43" max="44" width="15.25390625" style="0" customWidth="1"/>
  </cols>
  <sheetData>
    <row r="1" spans="1:44" ht="23.25">
      <c r="A1" s="285" t="s">
        <v>105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</row>
    <row r="2" spans="1:44" ht="33" customHeight="1">
      <c r="A2" s="352" t="s">
        <v>0</v>
      </c>
      <c r="B2" s="353" t="s">
        <v>39</v>
      </c>
      <c r="C2" s="355" t="s">
        <v>37</v>
      </c>
      <c r="D2" s="356"/>
      <c r="E2" s="356"/>
      <c r="F2" s="357"/>
      <c r="G2" s="352" t="s">
        <v>1</v>
      </c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4"/>
      <c r="T2" s="355" t="s">
        <v>49</v>
      </c>
      <c r="U2" s="353" t="s">
        <v>1</v>
      </c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1"/>
      <c r="AJ2" s="356" t="s">
        <v>2</v>
      </c>
      <c r="AK2" s="356"/>
      <c r="AL2" s="356"/>
      <c r="AM2" s="361"/>
      <c r="AN2" s="356" t="s">
        <v>3</v>
      </c>
      <c r="AO2" s="363" t="s">
        <v>4</v>
      </c>
      <c r="AP2" s="350" t="s">
        <v>5</v>
      </c>
      <c r="AQ2" s="316" t="s">
        <v>1</v>
      </c>
      <c r="AR2" s="317"/>
    </row>
    <row r="3" spans="1:44" ht="58.5" customHeight="1">
      <c r="A3" s="352"/>
      <c r="B3" s="354"/>
      <c r="C3" s="87" t="s">
        <v>40</v>
      </c>
      <c r="D3" s="87" t="s">
        <v>41</v>
      </c>
      <c r="E3" s="353" t="s">
        <v>42</v>
      </c>
      <c r="F3" s="358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4"/>
      <c r="T3" s="365"/>
      <c r="U3" s="360" t="s">
        <v>46</v>
      </c>
      <c r="V3" s="359"/>
      <c r="W3" s="359"/>
      <c r="X3" s="353" t="s">
        <v>47</v>
      </c>
      <c r="Y3" s="330"/>
      <c r="Z3" s="331"/>
      <c r="AA3" s="329">
        <v>42552</v>
      </c>
      <c r="AB3" s="330"/>
      <c r="AC3" s="331"/>
      <c r="AD3" s="329">
        <v>42671</v>
      </c>
      <c r="AE3" s="330"/>
      <c r="AF3" s="331"/>
      <c r="AG3" s="329">
        <v>42733</v>
      </c>
      <c r="AH3" s="330"/>
      <c r="AI3" s="331"/>
      <c r="AJ3" s="359"/>
      <c r="AK3" s="359"/>
      <c r="AL3" s="359"/>
      <c r="AM3" s="362"/>
      <c r="AN3" s="359"/>
      <c r="AO3" s="364"/>
      <c r="AP3" s="351"/>
      <c r="AQ3" s="150" t="s">
        <v>50</v>
      </c>
      <c r="AR3" s="150" t="s">
        <v>51</v>
      </c>
    </row>
    <row r="4" spans="1:44" ht="15">
      <c r="A4" s="92">
        <v>1</v>
      </c>
      <c r="B4" s="105">
        <v>2</v>
      </c>
      <c r="C4" s="92">
        <v>3</v>
      </c>
      <c r="D4" s="92">
        <v>4</v>
      </c>
      <c r="E4" s="372">
        <v>5</v>
      </c>
      <c r="F4" s="373"/>
      <c r="G4" s="371">
        <v>5</v>
      </c>
      <c r="H4" s="371"/>
      <c r="I4" s="371"/>
      <c r="J4" s="371">
        <v>6</v>
      </c>
      <c r="K4" s="371"/>
      <c r="L4" s="371"/>
      <c r="M4" s="371">
        <v>7</v>
      </c>
      <c r="N4" s="371"/>
      <c r="O4" s="371"/>
      <c r="P4" s="371">
        <v>8</v>
      </c>
      <c r="Q4" s="371"/>
      <c r="R4" s="371"/>
      <c r="S4" s="371"/>
      <c r="T4" s="92"/>
      <c r="U4" s="366">
        <v>9</v>
      </c>
      <c r="V4" s="366"/>
      <c r="W4" s="366"/>
      <c r="X4" s="366">
        <v>10</v>
      </c>
      <c r="Y4" s="366"/>
      <c r="Z4" s="366"/>
      <c r="AA4" s="366">
        <v>11</v>
      </c>
      <c r="AB4" s="366"/>
      <c r="AC4" s="366"/>
      <c r="AD4" s="366">
        <v>11</v>
      </c>
      <c r="AE4" s="366"/>
      <c r="AF4" s="366"/>
      <c r="AG4" s="366">
        <v>11</v>
      </c>
      <c r="AH4" s="366"/>
      <c r="AI4" s="366"/>
      <c r="AJ4" s="141">
        <v>12</v>
      </c>
      <c r="AK4" s="141">
        <v>13</v>
      </c>
      <c r="AL4" s="141">
        <v>14</v>
      </c>
      <c r="AM4" s="141">
        <v>15</v>
      </c>
      <c r="AN4" s="141">
        <v>16</v>
      </c>
      <c r="AO4" s="142">
        <v>17</v>
      </c>
      <c r="AP4" s="143"/>
      <c r="AQ4" s="144"/>
      <c r="AR4" s="104"/>
    </row>
    <row r="5" spans="1:44" ht="18.75" customHeight="1">
      <c r="A5" s="311" t="s">
        <v>173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3"/>
    </row>
    <row r="6" spans="1:46" ht="120">
      <c r="A6" s="106"/>
      <c r="B6" s="208" t="s">
        <v>174</v>
      </c>
      <c r="C6" s="209" t="s">
        <v>161</v>
      </c>
      <c r="D6" s="157" t="s">
        <v>191</v>
      </c>
      <c r="E6" s="432"/>
      <c r="F6" s="43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212">
        <f>T7+T12+T19+T29</f>
        <v>10307.6</v>
      </c>
      <c r="U6" s="277">
        <f>U7+U13+U19+U29</f>
        <v>5213.2</v>
      </c>
      <c r="V6" s="278"/>
      <c r="W6" s="278"/>
      <c r="X6" s="277">
        <f>X7+X13+X19+X29</f>
        <v>5213.2</v>
      </c>
      <c r="Y6" s="278"/>
      <c r="Z6" s="278"/>
      <c r="AA6" s="277">
        <f>AA7+AA13+AA19+AA29</f>
        <v>5817.4</v>
      </c>
      <c r="AB6" s="278"/>
      <c r="AC6" s="278"/>
      <c r="AD6" s="277">
        <f>AD7+AD13+AD19+AD29</f>
        <v>7648.650000000001</v>
      </c>
      <c r="AE6" s="278"/>
      <c r="AF6" s="278"/>
      <c r="AG6" s="277">
        <f>AG7+AG13+AG19+AG29</f>
        <v>7234.920000000001</v>
      </c>
      <c r="AH6" s="278"/>
      <c r="AI6" s="278"/>
      <c r="AJ6" s="213"/>
      <c r="AK6" s="213"/>
      <c r="AL6" s="213"/>
      <c r="AM6" s="213"/>
      <c r="AN6" s="213"/>
      <c r="AO6" s="213"/>
      <c r="AP6" s="213"/>
      <c r="AQ6" s="212">
        <f>AQ7+AQ13+AQ19+AQ29</f>
        <v>4973.7</v>
      </c>
      <c r="AR6" s="212">
        <f>AR7+AR13+AR19+AR29</f>
        <v>4534</v>
      </c>
      <c r="AS6" s="107"/>
      <c r="AT6" s="107"/>
    </row>
    <row r="7" spans="1:44" ht="66" customHeight="1">
      <c r="A7" s="375">
        <v>1</v>
      </c>
      <c r="B7" s="23" t="s">
        <v>104</v>
      </c>
      <c r="C7" s="303" t="s">
        <v>48</v>
      </c>
      <c r="D7" s="303" t="s">
        <v>175</v>
      </c>
      <c r="E7" s="355" t="s">
        <v>176</v>
      </c>
      <c r="F7" s="357"/>
      <c r="G7" s="369">
        <v>166257.37</v>
      </c>
      <c r="H7" s="369"/>
      <c r="I7" s="369"/>
      <c r="J7" s="369">
        <v>172410.5</v>
      </c>
      <c r="K7" s="369"/>
      <c r="L7" s="369"/>
      <c r="M7" s="369">
        <v>171692.7</v>
      </c>
      <c r="N7" s="369"/>
      <c r="O7" s="369"/>
      <c r="P7" s="244"/>
      <c r="Q7" s="244"/>
      <c r="R7" s="244"/>
      <c r="S7" s="244"/>
      <c r="T7" s="40">
        <f>T8+T9+T10</f>
        <v>2042</v>
      </c>
      <c r="U7" s="215">
        <f>U8+U9+U10</f>
        <v>2467.5</v>
      </c>
      <c r="V7" s="216"/>
      <c r="W7" s="216"/>
      <c r="X7" s="215">
        <f>X8+X9+X10</f>
        <v>2467.5</v>
      </c>
      <c r="Y7" s="216"/>
      <c r="Z7" s="216"/>
      <c r="AA7" s="215">
        <f>AA8+AA9+AA10</f>
        <v>2467.5</v>
      </c>
      <c r="AB7" s="216"/>
      <c r="AC7" s="216"/>
      <c r="AD7" s="215">
        <f>AD8+AD9+AD10</f>
        <v>2493.05</v>
      </c>
      <c r="AE7" s="216"/>
      <c r="AF7" s="216"/>
      <c r="AG7" s="215">
        <f>AG8+AG9+AG10</f>
        <v>2493.05</v>
      </c>
      <c r="AH7" s="216"/>
      <c r="AI7" s="216"/>
      <c r="AJ7" s="18"/>
      <c r="AK7" s="18"/>
      <c r="AL7" s="18"/>
      <c r="AM7" s="18"/>
      <c r="AN7" s="18"/>
      <c r="AO7" s="367" t="s">
        <v>7</v>
      </c>
      <c r="AP7" s="100"/>
      <c r="AQ7" s="112">
        <f>AQ8+AQ9+AQ10</f>
        <v>2504.1</v>
      </c>
      <c r="AR7" s="112">
        <f>AR8+AR9+AR10</f>
        <v>2284.4</v>
      </c>
    </row>
    <row r="8" spans="1:44" ht="21.75" customHeight="1">
      <c r="A8" s="375"/>
      <c r="B8" s="1" t="s">
        <v>8</v>
      </c>
      <c r="C8" s="304"/>
      <c r="D8" s="304"/>
      <c r="E8" s="452"/>
      <c r="F8" s="453"/>
      <c r="G8" s="369">
        <v>103876.1</v>
      </c>
      <c r="H8" s="369"/>
      <c r="I8" s="369"/>
      <c r="J8" s="369">
        <v>108219.1</v>
      </c>
      <c r="K8" s="369"/>
      <c r="L8" s="369"/>
      <c r="M8" s="369">
        <v>109683.1</v>
      </c>
      <c r="N8" s="369"/>
      <c r="O8" s="369"/>
      <c r="P8" s="244"/>
      <c r="Q8" s="244"/>
      <c r="R8" s="244"/>
      <c r="S8" s="244"/>
      <c r="T8" s="25">
        <v>0</v>
      </c>
      <c r="U8" s="214">
        <v>0</v>
      </c>
      <c r="V8" s="214"/>
      <c r="W8" s="214"/>
      <c r="X8" s="214">
        <v>0</v>
      </c>
      <c r="Y8" s="214"/>
      <c r="Z8" s="214"/>
      <c r="AA8" s="214">
        <v>0</v>
      </c>
      <c r="AB8" s="214"/>
      <c r="AC8" s="214"/>
      <c r="AD8" s="214">
        <v>0</v>
      </c>
      <c r="AE8" s="214"/>
      <c r="AF8" s="214"/>
      <c r="AG8" s="214">
        <v>0</v>
      </c>
      <c r="AH8" s="214"/>
      <c r="AI8" s="214"/>
      <c r="AJ8" s="3"/>
      <c r="AK8" s="3"/>
      <c r="AL8" s="3"/>
      <c r="AM8" s="3"/>
      <c r="AN8" s="3"/>
      <c r="AO8" s="367"/>
      <c r="AP8" s="101"/>
      <c r="AQ8" s="203">
        <v>0</v>
      </c>
      <c r="AR8" s="203">
        <v>0</v>
      </c>
    </row>
    <row r="9" spans="1:44" ht="18.75" customHeight="1">
      <c r="A9" s="375"/>
      <c r="B9" s="1" t="s">
        <v>9</v>
      </c>
      <c r="C9" s="304"/>
      <c r="D9" s="304"/>
      <c r="E9" s="452"/>
      <c r="F9" s="453"/>
      <c r="G9" s="369">
        <v>62381.27</v>
      </c>
      <c r="H9" s="369"/>
      <c r="I9" s="369"/>
      <c r="J9" s="369">
        <v>64191.4</v>
      </c>
      <c r="K9" s="369"/>
      <c r="L9" s="369"/>
      <c r="M9" s="369">
        <v>62009.6</v>
      </c>
      <c r="N9" s="369"/>
      <c r="O9" s="369"/>
      <c r="P9" s="244"/>
      <c r="Q9" s="244"/>
      <c r="R9" s="244"/>
      <c r="S9" s="244"/>
      <c r="T9" s="25">
        <v>0</v>
      </c>
      <c r="U9" s="214">
        <v>0</v>
      </c>
      <c r="V9" s="214"/>
      <c r="W9" s="214"/>
      <c r="X9" s="214">
        <v>0</v>
      </c>
      <c r="Y9" s="214"/>
      <c r="Z9" s="214"/>
      <c r="AA9" s="214">
        <v>0</v>
      </c>
      <c r="AB9" s="214"/>
      <c r="AC9" s="214"/>
      <c r="AD9" s="214">
        <v>0</v>
      </c>
      <c r="AE9" s="214"/>
      <c r="AF9" s="214"/>
      <c r="AG9" s="214">
        <v>0</v>
      </c>
      <c r="AH9" s="214"/>
      <c r="AI9" s="214"/>
      <c r="AJ9" s="4">
        <v>328.5300000000061</v>
      </c>
      <c r="AK9" s="3">
        <v>0</v>
      </c>
      <c r="AL9" s="3">
        <v>0</v>
      </c>
      <c r="AM9" s="3"/>
      <c r="AN9" s="3">
        <v>62709.8</v>
      </c>
      <c r="AO9" s="367"/>
      <c r="AP9" s="101">
        <v>62709.8</v>
      </c>
      <c r="AQ9" s="203">
        <v>0</v>
      </c>
      <c r="AR9" s="203">
        <v>0</v>
      </c>
    </row>
    <row r="10" spans="1:44" ht="21.75" customHeight="1">
      <c r="A10" s="371"/>
      <c r="B10" s="27" t="s">
        <v>33</v>
      </c>
      <c r="C10" s="305"/>
      <c r="D10" s="305"/>
      <c r="E10" s="360"/>
      <c r="F10" s="454"/>
      <c r="G10" s="370"/>
      <c r="H10" s="370"/>
      <c r="I10" s="370"/>
      <c r="J10" s="370"/>
      <c r="K10" s="370"/>
      <c r="L10" s="370"/>
      <c r="M10" s="370"/>
      <c r="N10" s="370"/>
      <c r="O10" s="370"/>
      <c r="P10" s="295"/>
      <c r="Q10" s="295"/>
      <c r="R10" s="295"/>
      <c r="S10" s="295"/>
      <c r="T10" s="29">
        <v>2042</v>
      </c>
      <c r="U10" s="238">
        <v>2467.5</v>
      </c>
      <c r="V10" s="238"/>
      <c r="W10" s="238"/>
      <c r="X10" s="238">
        <v>2467.5</v>
      </c>
      <c r="Y10" s="238"/>
      <c r="Z10" s="238"/>
      <c r="AA10" s="279">
        <v>2467.5</v>
      </c>
      <c r="AB10" s="280"/>
      <c r="AC10" s="281"/>
      <c r="AD10" s="279">
        <v>2493.05</v>
      </c>
      <c r="AE10" s="280"/>
      <c r="AF10" s="281"/>
      <c r="AG10" s="279">
        <v>2493.05</v>
      </c>
      <c r="AH10" s="280"/>
      <c r="AI10" s="281"/>
      <c r="AJ10" s="91"/>
      <c r="AK10" s="91"/>
      <c r="AL10" s="91"/>
      <c r="AM10" s="91"/>
      <c r="AN10" s="91"/>
      <c r="AO10" s="368"/>
      <c r="AP10" s="102"/>
      <c r="AQ10" s="113">
        <v>2504.1</v>
      </c>
      <c r="AR10" s="113">
        <v>2284.4</v>
      </c>
    </row>
    <row r="11" spans="1:44" ht="16.5" customHeight="1">
      <c r="A11" s="282" t="s">
        <v>44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4"/>
    </row>
    <row r="12" spans="1:44" ht="16.5" customHeight="1">
      <c r="A12" s="114"/>
      <c r="B12" s="114"/>
      <c r="C12" s="115"/>
      <c r="D12" s="115"/>
      <c r="E12" s="434"/>
      <c r="F12" s="435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16">
        <f>T13</f>
        <v>645.6</v>
      </c>
      <c r="U12" s="282"/>
      <c r="V12" s="283"/>
      <c r="W12" s="284"/>
      <c r="X12" s="282"/>
      <c r="Y12" s="283"/>
      <c r="Z12" s="284"/>
      <c r="AA12" s="282"/>
      <c r="AB12" s="283"/>
      <c r="AC12" s="284"/>
      <c r="AD12" s="282"/>
      <c r="AE12" s="283"/>
      <c r="AF12" s="284"/>
      <c r="AG12" s="282"/>
      <c r="AH12" s="283"/>
      <c r="AI12" s="284"/>
      <c r="AJ12" s="66"/>
      <c r="AK12" s="67"/>
      <c r="AL12" s="67"/>
      <c r="AM12" s="67"/>
      <c r="AN12" s="67"/>
      <c r="AO12" s="68"/>
      <c r="AP12" s="103"/>
      <c r="AQ12" s="110"/>
      <c r="AR12" s="110"/>
    </row>
    <row r="13" spans="1:44" ht="61.5" customHeight="1">
      <c r="A13" s="310">
        <v>2</v>
      </c>
      <c r="B13" s="32" t="s">
        <v>138</v>
      </c>
      <c r="C13" s="286" t="s">
        <v>136</v>
      </c>
      <c r="D13" s="286" t="s">
        <v>177</v>
      </c>
      <c r="E13" s="289" t="s">
        <v>151</v>
      </c>
      <c r="F13" s="290"/>
      <c r="G13" s="374"/>
      <c r="H13" s="374"/>
      <c r="I13" s="374"/>
      <c r="J13" s="374"/>
      <c r="K13" s="374"/>
      <c r="L13" s="374"/>
      <c r="M13" s="374"/>
      <c r="N13" s="374"/>
      <c r="O13" s="374"/>
      <c r="P13" s="337"/>
      <c r="Q13" s="337"/>
      <c r="R13" s="337"/>
      <c r="S13" s="337"/>
      <c r="T13" s="40">
        <f>T14+T15+T16</f>
        <v>645.6</v>
      </c>
      <c r="U13" s="215">
        <f>U14+U15+U16</f>
        <v>1740.7</v>
      </c>
      <c r="V13" s="215"/>
      <c r="W13" s="215"/>
      <c r="X13" s="215">
        <f>X14+X15+X16</f>
        <v>1740.7</v>
      </c>
      <c r="Y13" s="215"/>
      <c r="Z13" s="215"/>
      <c r="AA13" s="215">
        <f>AA14+AA15+AA16</f>
        <v>2344.9</v>
      </c>
      <c r="AB13" s="215"/>
      <c r="AC13" s="215"/>
      <c r="AD13" s="215">
        <f>AD14+AD15+AD16</f>
        <v>2950.6000000000004</v>
      </c>
      <c r="AE13" s="215"/>
      <c r="AF13" s="215"/>
      <c r="AG13" s="215">
        <f>AG14+AG15+AG16</f>
        <v>2768.07</v>
      </c>
      <c r="AH13" s="215"/>
      <c r="AI13" s="215"/>
      <c r="AJ13" s="18"/>
      <c r="AK13" s="18"/>
      <c r="AL13" s="18"/>
      <c r="AM13" s="18"/>
      <c r="AN13" s="18"/>
      <c r="AO13" s="367" t="s">
        <v>11</v>
      </c>
      <c r="AP13" s="100"/>
      <c r="AQ13" s="112">
        <f>AQ14+AQ15+AQ16</f>
        <v>1699.6</v>
      </c>
      <c r="AR13" s="112">
        <f>AR14+AR15+AR16</f>
        <v>1479.6</v>
      </c>
    </row>
    <row r="14" spans="1:44" ht="23.25" customHeight="1">
      <c r="A14" s="246"/>
      <c r="B14" s="6" t="s">
        <v>8</v>
      </c>
      <c r="C14" s="287"/>
      <c r="D14" s="287"/>
      <c r="E14" s="291"/>
      <c r="F14" s="292"/>
      <c r="G14" s="349"/>
      <c r="H14" s="349"/>
      <c r="I14" s="349"/>
      <c r="J14" s="349"/>
      <c r="K14" s="349"/>
      <c r="L14" s="349"/>
      <c r="M14" s="349"/>
      <c r="N14" s="349"/>
      <c r="O14" s="349"/>
      <c r="P14" s="244"/>
      <c r="Q14" s="244"/>
      <c r="R14" s="244"/>
      <c r="S14" s="244"/>
      <c r="T14" s="25">
        <v>0</v>
      </c>
      <c r="U14" s="214">
        <v>821</v>
      </c>
      <c r="V14" s="214"/>
      <c r="W14" s="214"/>
      <c r="X14" s="214">
        <v>821</v>
      </c>
      <c r="Y14" s="214"/>
      <c r="Z14" s="214"/>
      <c r="AA14" s="214">
        <v>821</v>
      </c>
      <c r="AB14" s="214"/>
      <c r="AC14" s="214"/>
      <c r="AD14" s="214">
        <v>1208.47</v>
      </c>
      <c r="AE14" s="214"/>
      <c r="AF14" s="214"/>
      <c r="AG14" s="214">
        <v>962.84</v>
      </c>
      <c r="AH14" s="214"/>
      <c r="AI14" s="214"/>
      <c r="AJ14" s="3"/>
      <c r="AK14" s="3"/>
      <c r="AL14" s="3"/>
      <c r="AM14" s="3"/>
      <c r="AN14" s="3"/>
      <c r="AO14" s="367"/>
      <c r="AP14" s="101"/>
      <c r="AQ14" s="111">
        <v>0</v>
      </c>
      <c r="AR14" s="111">
        <v>0</v>
      </c>
    </row>
    <row r="15" spans="1:44" ht="21" customHeight="1">
      <c r="A15" s="246"/>
      <c r="B15" s="6" t="s">
        <v>9</v>
      </c>
      <c r="C15" s="287"/>
      <c r="D15" s="287"/>
      <c r="E15" s="291"/>
      <c r="F15" s="292"/>
      <c r="G15" s="349">
        <v>10686.9</v>
      </c>
      <c r="H15" s="349"/>
      <c r="I15" s="349"/>
      <c r="J15" s="349">
        <v>11480.2</v>
      </c>
      <c r="K15" s="349"/>
      <c r="L15" s="349"/>
      <c r="M15" s="349">
        <v>11018.3</v>
      </c>
      <c r="N15" s="349"/>
      <c r="O15" s="349"/>
      <c r="P15" s="244"/>
      <c r="Q15" s="244"/>
      <c r="R15" s="244"/>
      <c r="S15" s="244"/>
      <c r="T15" s="25">
        <v>500.6</v>
      </c>
      <c r="U15" s="214">
        <v>774.7</v>
      </c>
      <c r="V15" s="214"/>
      <c r="W15" s="214"/>
      <c r="X15" s="214">
        <v>774.7</v>
      </c>
      <c r="Y15" s="214"/>
      <c r="Z15" s="214"/>
      <c r="AA15" s="214">
        <f>U15+604.2</f>
        <v>1378.9</v>
      </c>
      <c r="AB15" s="214"/>
      <c r="AC15" s="214"/>
      <c r="AD15" s="214">
        <v>1597.13</v>
      </c>
      <c r="AE15" s="214"/>
      <c r="AF15" s="214"/>
      <c r="AG15" s="214">
        <v>1640.23</v>
      </c>
      <c r="AH15" s="214"/>
      <c r="AI15" s="214"/>
      <c r="AJ15" s="3">
        <v>0</v>
      </c>
      <c r="AK15" s="3">
        <v>0</v>
      </c>
      <c r="AL15" s="3">
        <v>0</v>
      </c>
      <c r="AM15" s="3"/>
      <c r="AN15" s="3"/>
      <c r="AO15" s="367"/>
      <c r="AP15" s="101"/>
      <c r="AQ15" s="111">
        <v>1479.6</v>
      </c>
      <c r="AR15" s="111">
        <v>1479.6</v>
      </c>
    </row>
    <row r="16" spans="1:44" ht="20.25" customHeight="1">
      <c r="A16" s="246"/>
      <c r="B16" s="23" t="s">
        <v>33</v>
      </c>
      <c r="C16" s="288"/>
      <c r="D16" s="288"/>
      <c r="E16" s="293"/>
      <c r="F16" s="29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5">
        <v>145</v>
      </c>
      <c r="U16" s="214">
        <v>145</v>
      </c>
      <c r="V16" s="214"/>
      <c r="W16" s="214"/>
      <c r="X16" s="214">
        <v>145</v>
      </c>
      <c r="Y16" s="214"/>
      <c r="Z16" s="214"/>
      <c r="AA16" s="214">
        <v>145</v>
      </c>
      <c r="AB16" s="214"/>
      <c r="AC16" s="214"/>
      <c r="AD16" s="214">
        <v>145</v>
      </c>
      <c r="AE16" s="214"/>
      <c r="AF16" s="214"/>
      <c r="AG16" s="214">
        <v>165</v>
      </c>
      <c r="AH16" s="214"/>
      <c r="AI16" s="214"/>
      <c r="AJ16" s="3"/>
      <c r="AK16" s="3"/>
      <c r="AL16" s="3"/>
      <c r="AM16" s="3"/>
      <c r="AN16" s="3"/>
      <c r="AO16" s="367"/>
      <c r="AP16" s="101"/>
      <c r="AQ16" s="111">
        <v>220</v>
      </c>
      <c r="AR16" s="111">
        <v>0</v>
      </c>
    </row>
    <row r="17" spans="1:44" ht="15" customHeight="1" hidden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246">
        <v>177272.8</v>
      </c>
      <c r="V17" s="246"/>
      <c r="W17" s="6"/>
      <c r="X17" s="246">
        <v>183890.7</v>
      </c>
      <c r="Y17" s="246"/>
      <c r="Z17" s="6"/>
      <c r="AA17" s="6"/>
      <c r="AB17" s="6"/>
      <c r="AC17" s="6"/>
      <c r="AD17" s="6"/>
      <c r="AE17" s="6"/>
      <c r="AF17" s="6"/>
      <c r="AG17" s="246">
        <v>182711</v>
      </c>
      <c r="AH17" s="246"/>
      <c r="AI17" s="246"/>
      <c r="AJ17" s="3"/>
      <c r="AK17" s="3"/>
      <c r="AL17" s="3"/>
      <c r="AM17" s="3"/>
      <c r="AN17" s="3"/>
      <c r="AO17" s="20"/>
      <c r="AP17" s="101"/>
      <c r="AQ17" s="108"/>
      <c r="AR17" s="108"/>
    </row>
    <row r="18" spans="1:44" ht="18" customHeight="1">
      <c r="A18" s="318" t="s">
        <v>45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20"/>
    </row>
    <row r="19" spans="1:44" ht="18" customHeight="1">
      <c r="A19" s="76"/>
      <c r="B19" s="76"/>
      <c r="C19" s="46"/>
      <c r="D19" s="46"/>
      <c r="E19" s="334"/>
      <c r="F19" s="314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121">
        <f>T20+T24</f>
        <v>620</v>
      </c>
      <c r="U19" s="228">
        <f>U20+U24</f>
        <v>240</v>
      </c>
      <c r="V19" s="229"/>
      <c r="W19" s="230"/>
      <c r="X19" s="228">
        <f>X20+X24</f>
        <v>240</v>
      </c>
      <c r="Y19" s="229"/>
      <c r="Z19" s="230"/>
      <c r="AA19" s="228">
        <f>AA20+AA24</f>
        <v>240</v>
      </c>
      <c r="AB19" s="229"/>
      <c r="AC19" s="230"/>
      <c r="AD19" s="228">
        <f>AD20+AD24</f>
        <v>240</v>
      </c>
      <c r="AE19" s="229"/>
      <c r="AF19" s="230"/>
      <c r="AG19" s="228">
        <f>AG20+AG24</f>
        <v>250.8</v>
      </c>
      <c r="AH19" s="229"/>
      <c r="AI19" s="230"/>
      <c r="AJ19" s="66"/>
      <c r="AK19" s="67"/>
      <c r="AL19" s="67"/>
      <c r="AM19" s="67"/>
      <c r="AN19" s="67"/>
      <c r="AO19" s="68"/>
      <c r="AP19" s="103"/>
      <c r="AQ19" s="139">
        <f>AQ20+AQ24</f>
        <v>240</v>
      </c>
      <c r="AR19" s="206">
        <f>AR20+AR24</f>
        <v>240</v>
      </c>
    </row>
    <row r="20" spans="1:44" ht="53.25" customHeight="1">
      <c r="A20" s="310">
        <v>4</v>
      </c>
      <c r="B20" s="32" t="s">
        <v>106</v>
      </c>
      <c r="C20" s="286" t="s">
        <v>52</v>
      </c>
      <c r="D20" s="286" t="s">
        <v>178</v>
      </c>
      <c r="E20" s="289" t="s">
        <v>152</v>
      </c>
      <c r="F20" s="290"/>
      <c r="G20" s="347">
        <v>26888.2</v>
      </c>
      <c r="H20" s="376"/>
      <c r="I20" s="347">
        <v>41931.1</v>
      </c>
      <c r="J20" s="347"/>
      <c r="K20" s="347"/>
      <c r="L20" s="347">
        <v>21333.8</v>
      </c>
      <c r="M20" s="347"/>
      <c r="N20" s="347"/>
      <c r="O20" s="33">
        <v>21333.8</v>
      </c>
      <c r="P20" s="336"/>
      <c r="Q20" s="336"/>
      <c r="R20" s="336"/>
      <c r="S20" s="336"/>
      <c r="T20" s="39">
        <f>T21+T22+T23</f>
        <v>620</v>
      </c>
      <c r="U20" s="274">
        <f>U21+U22+U23</f>
        <v>240</v>
      </c>
      <c r="V20" s="275"/>
      <c r="W20" s="276"/>
      <c r="X20" s="274">
        <f>X21+X22+X23</f>
        <v>240</v>
      </c>
      <c r="Y20" s="275"/>
      <c r="Z20" s="276"/>
      <c r="AA20" s="274">
        <f>AA21+AA22+AA23</f>
        <v>240</v>
      </c>
      <c r="AB20" s="275"/>
      <c r="AC20" s="276"/>
      <c r="AD20" s="274">
        <f>AD21+AD22+AD23</f>
        <v>240</v>
      </c>
      <c r="AE20" s="275"/>
      <c r="AF20" s="276"/>
      <c r="AG20" s="274">
        <f>AG21+AG22+AG23</f>
        <v>250.8</v>
      </c>
      <c r="AH20" s="275"/>
      <c r="AI20" s="276"/>
      <c r="AJ20" s="3"/>
      <c r="AK20" s="3"/>
      <c r="AL20" s="3"/>
      <c r="AM20" s="3"/>
      <c r="AN20" s="3"/>
      <c r="AO20" s="367" t="s">
        <v>12</v>
      </c>
      <c r="AP20" s="101"/>
      <c r="AQ20" s="112">
        <f>AQ21+AQ22+AQ23</f>
        <v>240</v>
      </c>
      <c r="AR20" s="112">
        <f>AR21+AR22+AR23</f>
        <v>240</v>
      </c>
    </row>
    <row r="21" spans="1:44" ht="19.5" customHeight="1">
      <c r="A21" s="246"/>
      <c r="B21" s="6" t="s">
        <v>8</v>
      </c>
      <c r="C21" s="287"/>
      <c r="D21" s="287"/>
      <c r="E21" s="291"/>
      <c r="F21" s="292"/>
      <c r="G21" s="307"/>
      <c r="H21" s="307"/>
      <c r="I21" s="338"/>
      <c r="J21" s="338"/>
      <c r="K21" s="338"/>
      <c r="L21" s="338"/>
      <c r="M21" s="338"/>
      <c r="N21" s="338"/>
      <c r="O21" s="7"/>
      <c r="P21" s="308"/>
      <c r="Q21" s="308"/>
      <c r="R21" s="308"/>
      <c r="S21" s="308"/>
      <c r="T21" s="11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3"/>
      <c r="AK21" s="3"/>
      <c r="AL21" s="3"/>
      <c r="AM21" s="3"/>
      <c r="AN21" s="3"/>
      <c r="AO21" s="367"/>
      <c r="AP21" s="101"/>
      <c r="AQ21" s="111"/>
      <c r="AR21" s="111"/>
    </row>
    <row r="22" spans="1:44" ht="16.5" customHeight="1">
      <c r="A22" s="246"/>
      <c r="B22" s="6" t="s">
        <v>9</v>
      </c>
      <c r="C22" s="287"/>
      <c r="D22" s="287"/>
      <c r="E22" s="291"/>
      <c r="F22" s="292"/>
      <c r="G22" s="307">
        <v>26555</v>
      </c>
      <c r="H22" s="307"/>
      <c r="I22" s="338">
        <v>41598</v>
      </c>
      <c r="J22" s="338"/>
      <c r="K22" s="338"/>
      <c r="L22" s="338">
        <v>21000</v>
      </c>
      <c r="M22" s="338"/>
      <c r="N22" s="338"/>
      <c r="O22" s="7">
        <v>21000</v>
      </c>
      <c r="P22" s="308"/>
      <c r="Q22" s="308"/>
      <c r="R22" s="308"/>
      <c r="S22" s="308"/>
      <c r="T22" s="11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3">
        <v>-5715</v>
      </c>
      <c r="AK22" s="3">
        <v>-20598</v>
      </c>
      <c r="AL22" s="3"/>
      <c r="AM22" s="3"/>
      <c r="AN22" s="3">
        <v>20840</v>
      </c>
      <c r="AO22" s="367"/>
      <c r="AP22" s="101">
        <v>23659.9</v>
      </c>
      <c r="AQ22" s="111"/>
      <c r="AR22" s="111"/>
    </row>
    <row r="23" spans="1:44" ht="18" customHeight="1">
      <c r="A23" s="246"/>
      <c r="B23" s="23" t="s">
        <v>33</v>
      </c>
      <c r="C23" s="288"/>
      <c r="D23" s="288"/>
      <c r="E23" s="293"/>
      <c r="F23" s="294"/>
      <c r="G23" s="307">
        <v>332.7</v>
      </c>
      <c r="H23" s="307"/>
      <c r="I23" s="338">
        <v>333.1</v>
      </c>
      <c r="J23" s="338"/>
      <c r="K23" s="338"/>
      <c r="L23" s="338">
        <v>333.8</v>
      </c>
      <c r="M23" s="338"/>
      <c r="N23" s="338"/>
      <c r="O23" s="7">
        <v>333.8</v>
      </c>
      <c r="P23" s="308"/>
      <c r="Q23" s="308"/>
      <c r="R23" s="308"/>
      <c r="S23" s="308"/>
      <c r="T23" s="25">
        <v>620</v>
      </c>
      <c r="U23" s="261">
        <v>240</v>
      </c>
      <c r="V23" s="262"/>
      <c r="W23" s="263"/>
      <c r="X23" s="261">
        <v>240</v>
      </c>
      <c r="Y23" s="262"/>
      <c r="Z23" s="263"/>
      <c r="AA23" s="261">
        <v>240</v>
      </c>
      <c r="AB23" s="262"/>
      <c r="AC23" s="263"/>
      <c r="AD23" s="261">
        <v>240</v>
      </c>
      <c r="AE23" s="262"/>
      <c r="AF23" s="263"/>
      <c r="AG23" s="261">
        <v>250.8</v>
      </c>
      <c r="AH23" s="262"/>
      <c r="AI23" s="263"/>
      <c r="AJ23" s="3"/>
      <c r="AK23" s="3"/>
      <c r="AL23" s="3"/>
      <c r="AM23" s="3"/>
      <c r="AN23" s="3"/>
      <c r="AO23" s="367"/>
      <c r="AP23" s="101"/>
      <c r="AQ23" s="111">
        <v>240</v>
      </c>
      <c r="AR23" s="111">
        <v>240</v>
      </c>
    </row>
    <row r="24" spans="1:44" ht="96.75" customHeight="1">
      <c r="A24" s="306">
        <v>5</v>
      </c>
      <c r="B24" s="89" t="s">
        <v>107</v>
      </c>
      <c r="C24" s="286" t="s">
        <v>137</v>
      </c>
      <c r="D24" s="286" t="s">
        <v>6</v>
      </c>
      <c r="E24" s="289" t="s">
        <v>152</v>
      </c>
      <c r="F24" s="290"/>
      <c r="G24" s="307">
        <v>71665.9</v>
      </c>
      <c r="H24" s="339"/>
      <c r="I24" s="307">
        <v>101099.1</v>
      </c>
      <c r="J24" s="307"/>
      <c r="K24" s="307"/>
      <c r="L24" s="307">
        <v>61516.4</v>
      </c>
      <c r="M24" s="307"/>
      <c r="N24" s="307"/>
      <c r="O24" s="19">
        <v>61516.4</v>
      </c>
      <c r="P24" s="246"/>
      <c r="Q24" s="246"/>
      <c r="R24" s="246"/>
      <c r="S24" s="246"/>
      <c r="T24" s="40">
        <f>T25+T26+T27</f>
        <v>0</v>
      </c>
      <c r="U24" s="256">
        <f>U25+U26+U27</f>
        <v>0</v>
      </c>
      <c r="V24" s="265"/>
      <c r="W24" s="266"/>
      <c r="X24" s="256">
        <f>X25+X26+X27</f>
        <v>0</v>
      </c>
      <c r="Y24" s="265"/>
      <c r="Z24" s="266"/>
      <c r="AA24" s="256">
        <f>AA25+AA26+AA27</f>
        <v>0</v>
      </c>
      <c r="AB24" s="265"/>
      <c r="AC24" s="266"/>
      <c r="AD24" s="256">
        <f>AD25+AD26+AD27</f>
        <v>0</v>
      </c>
      <c r="AE24" s="265"/>
      <c r="AF24" s="266"/>
      <c r="AG24" s="256">
        <f>AG25+AG26+AG27</f>
        <v>0</v>
      </c>
      <c r="AH24" s="265"/>
      <c r="AI24" s="266"/>
      <c r="AJ24" s="18"/>
      <c r="AK24" s="18"/>
      <c r="AL24" s="18"/>
      <c r="AM24" s="18"/>
      <c r="AN24" s="18"/>
      <c r="AO24" s="367" t="s">
        <v>13</v>
      </c>
      <c r="AP24" s="100"/>
      <c r="AQ24" s="112">
        <f>AQ25+AQ26+AQ27</f>
        <v>0</v>
      </c>
      <c r="AR24" s="112">
        <f>AR25+AR26+AR27</f>
        <v>0</v>
      </c>
    </row>
    <row r="25" spans="1:44" ht="15">
      <c r="A25" s="430"/>
      <c r="B25" s="148" t="s">
        <v>8</v>
      </c>
      <c r="C25" s="287"/>
      <c r="D25" s="287"/>
      <c r="E25" s="291"/>
      <c r="F25" s="292"/>
      <c r="G25" s="346"/>
      <c r="H25" s="346"/>
      <c r="I25" s="307"/>
      <c r="J25" s="307"/>
      <c r="K25" s="307"/>
      <c r="L25" s="307"/>
      <c r="M25" s="307"/>
      <c r="N25" s="307"/>
      <c r="O25" s="19"/>
      <c r="P25" s="246"/>
      <c r="Q25" s="246"/>
      <c r="R25" s="246"/>
      <c r="S25" s="246"/>
      <c r="T25" s="5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3"/>
      <c r="AK25" s="3"/>
      <c r="AL25" s="3"/>
      <c r="AM25" s="3"/>
      <c r="AN25" s="3"/>
      <c r="AO25" s="367"/>
      <c r="AP25" s="101"/>
      <c r="AQ25" s="118"/>
      <c r="AR25" s="118"/>
    </row>
    <row r="26" spans="1:44" ht="15">
      <c r="A26" s="430"/>
      <c r="B26" s="148" t="s">
        <v>9</v>
      </c>
      <c r="C26" s="287"/>
      <c r="D26" s="287"/>
      <c r="E26" s="291"/>
      <c r="F26" s="292"/>
      <c r="G26" s="346">
        <v>66155.9</v>
      </c>
      <c r="H26" s="346"/>
      <c r="I26" s="307">
        <v>95439.1</v>
      </c>
      <c r="J26" s="307"/>
      <c r="K26" s="307"/>
      <c r="L26" s="307">
        <v>55856.4</v>
      </c>
      <c r="M26" s="307"/>
      <c r="N26" s="307"/>
      <c r="O26" s="19">
        <v>55856.4</v>
      </c>
      <c r="P26" s="246"/>
      <c r="Q26" s="246"/>
      <c r="R26" s="246"/>
      <c r="S26" s="246"/>
      <c r="T26" s="5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3">
        <v>-2968.69999999999</v>
      </c>
      <c r="AK26" s="3">
        <v>23082.699999999997</v>
      </c>
      <c r="AL26" s="3"/>
      <c r="AM26" s="3">
        <v>2240.8</v>
      </c>
      <c r="AN26" s="3">
        <v>60946.4</v>
      </c>
      <c r="AO26" s="367"/>
      <c r="AP26" s="101">
        <v>75334.5</v>
      </c>
      <c r="AQ26" s="118"/>
      <c r="AR26" s="118"/>
    </row>
    <row r="27" spans="1:44" ht="15">
      <c r="A27" s="430"/>
      <c r="B27" s="149" t="s">
        <v>33</v>
      </c>
      <c r="C27" s="288"/>
      <c r="D27" s="288"/>
      <c r="E27" s="293"/>
      <c r="F27" s="294"/>
      <c r="G27" s="380">
        <v>5510</v>
      </c>
      <c r="H27" s="380"/>
      <c r="I27" s="380">
        <v>5660</v>
      </c>
      <c r="J27" s="380"/>
      <c r="K27" s="380"/>
      <c r="L27" s="380">
        <v>5660</v>
      </c>
      <c r="M27" s="380"/>
      <c r="N27" s="380"/>
      <c r="O27" s="53">
        <v>5660</v>
      </c>
      <c r="P27" s="306"/>
      <c r="Q27" s="306"/>
      <c r="R27" s="306"/>
      <c r="S27" s="306"/>
      <c r="T27" s="151">
        <v>0</v>
      </c>
      <c r="U27" s="377">
        <v>0</v>
      </c>
      <c r="V27" s="378"/>
      <c r="W27" s="379"/>
      <c r="X27" s="238"/>
      <c r="Y27" s="238"/>
      <c r="Z27" s="238"/>
      <c r="AA27" s="238">
        <v>0</v>
      </c>
      <c r="AB27" s="238"/>
      <c r="AC27" s="238"/>
      <c r="AD27" s="238">
        <v>0</v>
      </c>
      <c r="AE27" s="238"/>
      <c r="AF27" s="238"/>
      <c r="AG27" s="238">
        <v>0</v>
      </c>
      <c r="AH27" s="238"/>
      <c r="AI27" s="238"/>
      <c r="AJ27" s="91"/>
      <c r="AK27" s="91"/>
      <c r="AL27" s="91"/>
      <c r="AM27" s="91"/>
      <c r="AN27" s="91"/>
      <c r="AO27" s="368"/>
      <c r="AP27" s="102"/>
      <c r="AQ27" s="113">
        <v>0</v>
      </c>
      <c r="AR27" s="113">
        <v>0</v>
      </c>
    </row>
    <row r="28" spans="1:44" ht="14.25" customHeight="1">
      <c r="A28" s="318" t="s">
        <v>110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20"/>
    </row>
    <row r="29" spans="1:44" ht="60">
      <c r="A29" s="310">
        <v>6</v>
      </c>
      <c r="B29" s="32" t="s">
        <v>108</v>
      </c>
      <c r="C29" s="286" t="s">
        <v>109</v>
      </c>
      <c r="D29" s="286" t="s">
        <v>179</v>
      </c>
      <c r="E29" s="289" t="s">
        <v>152</v>
      </c>
      <c r="F29" s="290"/>
      <c r="G29" s="347">
        <v>26888.2</v>
      </c>
      <c r="H29" s="376"/>
      <c r="I29" s="347">
        <v>41931.1</v>
      </c>
      <c r="J29" s="347"/>
      <c r="K29" s="347"/>
      <c r="L29" s="347">
        <v>21333.8</v>
      </c>
      <c r="M29" s="347"/>
      <c r="N29" s="347"/>
      <c r="O29" s="33">
        <v>21333.8</v>
      </c>
      <c r="P29" s="336"/>
      <c r="Q29" s="336"/>
      <c r="R29" s="336"/>
      <c r="S29" s="336"/>
      <c r="T29" s="39">
        <f>T30+T31+T32</f>
        <v>7000</v>
      </c>
      <c r="U29" s="267">
        <f>U30+U31+U32</f>
        <v>765</v>
      </c>
      <c r="V29" s="268"/>
      <c r="W29" s="269"/>
      <c r="X29" s="267">
        <f>X30+X31+X32</f>
        <v>765</v>
      </c>
      <c r="Y29" s="268"/>
      <c r="Z29" s="269"/>
      <c r="AA29" s="267">
        <f>AA30+AA31+AA32</f>
        <v>765</v>
      </c>
      <c r="AB29" s="268"/>
      <c r="AC29" s="269"/>
      <c r="AD29" s="267">
        <f>AD30+AD31+AD32</f>
        <v>1965</v>
      </c>
      <c r="AE29" s="268"/>
      <c r="AF29" s="269"/>
      <c r="AG29" s="267">
        <f>AG30+AG31+AG32</f>
        <v>1723</v>
      </c>
      <c r="AH29" s="268"/>
      <c r="AI29" s="269"/>
      <c r="AJ29" s="199"/>
      <c r="AK29" s="200"/>
      <c r="AL29" s="200"/>
      <c r="AM29" s="200"/>
      <c r="AN29" s="200"/>
      <c r="AO29" s="201"/>
      <c r="AP29" s="202"/>
      <c r="AQ29" s="145">
        <f>AQ30+AQ31+AQ32</f>
        <v>530</v>
      </c>
      <c r="AR29" s="145">
        <f>AR30+AR31+AR32</f>
        <v>530</v>
      </c>
    </row>
    <row r="30" spans="1:44" ht="15">
      <c r="A30" s="246"/>
      <c r="B30" s="6" t="s">
        <v>8</v>
      </c>
      <c r="C30" s="287"/>
      <c r="D30" s="287"/>
      <c r="E30" s="291"/>
      <c r="F30" s="292"/>
      <c r="G30" s="307"/>
      <c r="H30" s="307"/>
      <c r="I30" s="338"/>
      <c r="J30" s="338"/>
      <c r="K30" s="338"/>
      <c r="L30" s="338"/>
      <c r="M30" s="338"/>
      <c r="N30" s="338"/>
      <c r="O30" s="7"/>
      <c r="P30" s="308"/>
      <c r="Q30" s="308"/>
      <c r="R30" s="308"/>
      <c r="S30" s="308"/>
      <c r="T30" s="183">
        <v>6850</v>
      </c>
      <c r="U30" s="218">
        <v>710</v>
      </c>
      <c r="V30" s="218"/>
      <c r="W30" s="218"/>
      <c r="X30" s="218">
        <v>710</v>
      </c>
      <c r="Y30" s="218"/>
      <c r="Z30" s="218"/>
      <c r="AA30" s="218">
        <v>710</v>
      </c>
      <c r="AB30" s="218"/>
      <c r="AC30" s="218"/>
      <c r="AD30" s="218">
        <v>1200</v>
      </c>
      <c r="AE30" s="218"/>
      <c r="AF30" s="218"/>
      <c r="AG30" s="218">
        <v>1200</v>
      </c>
      <c r="AH30" s="218"/>
      <c r="AI30" s="218"/>
      <c r="AJ30" s="192"/>
      <c r="AK30" s="108"/>
      <c r="AL30" s="108"/>
      <c r="AM30" s="108"/>
      <c r="AN30" s="108"/>
      <c r="AO30" s="193"/>
      <c r="AP30" s="182"/>
      <c r="AQ30" s="111">
        <v>0</v>
      </c>
      <c r="AR30" s="111">
        <v>0</v>
      </c>
    </row>
    <row r="31" spans="1:44" ht="15">
      <c r="A31" s="246"/>
      <c r="B31" s="6" t="s">
        <v>9</v>
      </c>
      <c r="C31" s="287"/>
      <c r="D31" s="287"/>
      <c r="E31" s="291"/>
      <c r="F31" s="292"/>
      <c r="G31" s="307">
        <v>26555</v>
      </c>
      <c r="H31" s="307"/>
      <c r="I31" s="338">
        <v>41598</v>
      </c>
      <c r="J31" s="338"/>
      <c r="K31" s="338"/>
      <c r="L31" s="338">
        <v>21000</v>
      </c>
      <c r="M31" s="338"/>
      <c r="N31" s="338"/>
      <c r="O31" s="7">
        <v>21000</v>
      </c>
      <c r="P31" s="308"/>
      <c r="Q31" s="308"/>
      <c r="R31" s="308"/>
      <c r="S31" s="308"/>
      <c r="T31" s="178"/>
      <c r="U31" s="218"/>
      <c r="V31" s="218"/>
      <c r="W31" s="218"/>
      <c r="X31" s="218"/>
      <c r="Y31" s="218"/>
      <c r="Z31" s="218"/>
      <c r="AA31" s="270"/>
      <c r="AB31" s="270"/>
      <c r="AC31" s="270"/>
      <c r="AD31" s="270">
        <v>415</v>
      </c>
      <c r="AE31" s="270"/>
      <c r="AF31" s="270"/>
      <c r="AG31" s="270">
        <v>415</v>
      </c>
      <c r="AH31" s="270"/>
      <c r="AI31" s="270"/>
      <c r="AJ31" s="192"/>
      <c r="AK31" s="108"/>
      <c r="AL31" s="108"/>
      <c r="AM31" s="108"/>
      <c r="AN31" s="108"/>
      <c r="AO31" s="193"/>
      <c r="AP31" s="182"/>
      <c r="AQ31" s="111"/>
      <c r="AR31" s="111"/>
    </row>
    <row r="32" spans="1:44" ht="15">
      <c r="A32" s="306"/>
      <c r="B32" s="27" t="s">
        <v>33</v>
      </c>
      <c r="C32" s="288"/>
      <c r="D32" s="288"/>
      <c r="E32" s="293"/>
      <c r="F32" s="294"/>
      <c r="G32" s="380">
        <v>332.7</v>
      </c>
      <c r="H32" s="380"/>
      <c r="I32" s="386">
        <v>333.1</v>
      </c>
      <c r="J32" s="386"/>
      <c r="K32" s="386"/>
      <c r="L32" s="386">
        <v>333.8</v>
      </c>
      <c r="M32" s="386"/>
      <c r="N32" s="386"/>
      <c r="O32" s="31">
        <v>333.8</v>
      </c>
      <c r="P32" s="384"/>
      <c r="Q32" s="384"/>
      <c r="R32" s="384"/>
      <c r="S32" s="384"/>
      <c r="T32" s="194">
        <v>150</v>
      </c>
      <c r="U32" s="271">
        <v>55</v>
      </c>
      <c r="V32" s="272"/>
      <c r="W32" s="273"/>
      <c r="X32" s="438">
        <v>55</v>
      </c>
      <c r="Y32" s="439"/>
      <c r="Z32" s="440"/>
      <c r="AA32" s="271">
        <v>55</v>
      </c>
      <c r="AB32" s="272"/>
      <c r="AC32" s="273"/>
      <c r="AD32" s="271">
        <v>350</v>
      </c>
      <c r="AE32" s="272"/>
      <c r="AF32" s="273"/>
      <c r="AG32" s="271">
        <v>108</v>
      </c>
      <c r="AH32" s="272"/>
      <c r="AI32" s="273"/>
      <c r="AJ32" s="195"/>
      <c r="AK32" s="196"/>
      <c r="AL32" s="196"/>
      <c r="AM32" s="196"/>
      <c r="AN32" s="196"/>
      <c r="AO32" s="197"/>
      <c r="AP32" s="198"/>
      <c r="AQ32" s="113">
        <v>530</v>
      </c>
      <c r="AR32" s="113">
        <v>530</v>
      </c>
    </row>
    <row r="33" spans="1:44" ht="18.75" customHeight="1">
      <c r="A33" s="322" t="s">
        <v>38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4"/>
    </row>
    <row r="34" spans="1:44" ht="150" customHeight="1">
      <c r="A34" s="48"/>
      <c r="B34" s="167" t="s">
        <v>38</v>
      </c>
      <c r="C34" s="168" t="s">
        <v>112</v>
      </c>
      <c r="D34" s="157" t="s">
        <v>192</v>
      </c>
      <c r="E34" s="410"/>
      <c r="F34" s="411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160">
        <f>T45+T66+T80+T117+T35</f>
        <v>367942.95999999996</v>
      </c>
      <c r="U34" s="253">
        <f>U35+U45+U66+U80+U117</f>
        <v>365960.672</v>
      </c>
      <c r="V34" s="343"/>
      <c r="W34" s="344"/>
      <c r="X34" s="253">
        <f>X35+X45+X66+X80+X117</f>
        <v>372283.818</v>
      </c>
      <c r="Y34" s="343"/>
      <c r="Z34" s="344"/>
      <c r="AA34" s="253">
        <f>AA45+AA66+AA80+AA117+AA35</f>
        <v>388334.05100000004</v>
      </c>
      <c r="AB34" s="254"/>
      <c r="AC34" s="255"/>
      <c r="AD34" s="253">
        <f>AD45+AD66+AD80+AD117+AD35</f>
        <v>392453.07</v>
      </c>
      <c r="AE34" s="254"/>
      <c r="AF34" s="255"/>
      <c r="AG34" s="253">
        <f>AG45+AG66+AG80+AG117+AG35</f>
        <v>417196.8600000001</v>
      </c>
      <c r="AH34" s="254"/>
      <c r="AI34" s="255"/>
      <c r="AJ34" s="163"/>
      <c r="AK34" s="164"/>
      <c r="AL34" s="164"/>
      <c r="AM34" s="164"/>
      <c r="AN34" s="164"/>
      <c r="AO34" s="165"/>
      <c r="AP34" s="166"/>
      <c r="AQ34" s="161">
        <f>AQ45+AQ66+AQ80+AQ117+AQ35</f>
        <v>420100.13999999996</v>
      </c>
      <c r="AR34" s="204">
        <f>AR45+AR66+AR80+AR117+AR35</f>
        <v>365841.64999999997</v>
      </c>
    </row>
    <row r="35" spans="1:44" ht="18.75">
      <c r="A35" s="48"/>
      <c r="B35" s="69"/>
      <c r="C35" s="48"/>
      <c r="D35" s="48"/>
      <c r="E35" s="48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71">
        <f>T36+T40</f>
        <v>23239.339999999997</v>
      </c>
      <c r="U35" s="325">
        <f>U36+U40</f>
        <v>22954.339999999997</v>
      </c>
      <c r="V35" s="326"/>
      <c r="W35" s="327"/>
      <c r="X35" s="325">
        <f>X36+X40</f>
        <v>23582.269999999997</v>
      </c>
      <c r="Y35" s="326"/>
      <c r="Z35" s="327"/>
      <c r="AA35" s="325">
        <f>AA36+AA40</f>
        <v>23826.269999999997</v>
      </c>
      <c r="AB35" s="326"/>
      <c r="AC35" s="327"/>
      <c r="AD35" s="325">
        <f>AD36+AD40</f>
        <v>23312.93</v>
      </c>
      <c r="AE35" s="326"/>
      <c r="AF35" s="327"/>
      <c r="AG35" s="325">
        <f>AG36+AG40</f>
        <v>23645.25</v>
      </c>
      <c r="AH35" s="326"/>
      <c r="AI35" s="327"/>
      <c r="AJ35" s="26"/>
      <c r="AK35" s="22"/>
      <c r="AL35" s="22"/>
      <c r="AM35" s="22"/>
      <c r="AN35" s="22"/>
      <c r="AO35" s="55"/>
      <c r="AP35" s="101"/>
      <c r="AQ35" s="94">
        <f>AQ36+AQ40</f>
        <v>21147.55</v>
      </c>
      <c r="AR35" s="205">
        <f>AR36+AR40</f>
        <v>20752.940000000002</v>
      </c>
    </row>
    <row r="36" spans="1:44" ht="63" customHeight="1">
      <c r="A36" s="310">
        <v>7</v>
      </c>
      <c r="B36" s="32" t="s">
        <v>83</v>
      </c>
      <c r="C36" s="286" t="s">
        <v>53</v>
      </c>
      <c r="D36" s="286" t="s">
        <v>124</v>
      </c>
      <c r="E36" s="297"/>
      <c r="F36" s="298"/>
      <c r="G36" s="337"/>
      <c r="H36" s="348"/>
      <c r="I36" s="347"/>
      <c r="J36" s="347"/>
      <c r="K36" s="347"/>
      <c r="L36" s="347"/>
      <c r="M36" s="347"/>
      <c r="N36" s="347"/>
      <c r="O36" s="33"/>
      <c r="P36" s="310"/>
      <c r="Q36" s="310"/>
      <c r="R36" s="310"/>
      <c r="S36" s="310"/>
      <c r="T36" s="39">
        <f>T37+T38+T39</f>
        <v>4571.4</v>
      </c>
      <c r="U36" s="242">
        <f>U37+U38+U39</f>
        <v>4286.4</v>
      </c>
      <c r="V36" s="232"/>
      <c r="W36" s="232"/>
      <c r="X36" s="242">
        <f>X37+X38+X39</f>
        <v>4286.4</v>
      </c>
      <c r="Y36" s="232"/>
      <c r="Z36" s="232"/>
      <c r="AA36" s="242">
        <f>AA37+AA38+AA39</f>
        <v>4530.4</v>
      </c>
      <c r="AB36" s="232"/>
      <c r="AC36" s="232"/>
      <c r="AD36" s="242">
        <f>AD37+AD38+AD39</f>
        <v>4530.4</v>
      </c>
      <c r="AE36" s="232"/>
      <c r="AF36" s="232"/>
      <c r="AG36" s="242">
        <f>AG37+AG38+AG39</f>
        <v>4569.3</v>
      </c>
      <c r="AH36" s="232"/>
      <c r="AI36" s="232"/>
      <c r="AJ36" s="3"/>
      <c r="AK36" s="3"/>
      <c r="AL36" s="3"/>
      <c r="AM36" s="3"/>
      <c r="AN36" s="3"/>
      <c r="AO36" s="381"/>
      <c r="AP36" s="101"/>
      <c r="AQ36" s="112">
        <f>AQ37+AQ38+AQ39</f>
        <v>4068.04</v>
      </c>
      <c r="AR36" s="112">
        <f>AR37+AR38+AR39</f>
        <v>4044.04</v>
      </c>
    </row>
    <row r="37" spans="1:44" ht="15">
      <c r="A37" s="246"/>
      <c r="B37" s="6" t="s">
        <v>8</v>
      </c>
      <c r="C37" s="287"/>
      <c r="D37" s="287"/>
      <c r="E37" s="299"/>
      <c r="F37" s="300"/>
      <c r="G37" s="246"/>
      <c r="H37" s="246"/>
      <c r="I37" s="346"/>
      <c r="J37" s="346"/>
      <c r="K37" s="346"/>
      <c r="L37" s="346"/>
      <c r="M37" s="346"/>
      <c r="N37" s="346"/>
      <c r="O37" s="8"/>
      <c r="P37" s="246"/>
      <c r="Q37" s="246"/>
      <c r="R37" s="246"/>
      <c r="S37" s="246"/>
      <c r="T37" s="38">
        <v>0</v>
      </c>
      <c r="U37" s="251">
        <v>0</v>
      </c>
      <c r="V37" s="251"/>
      <c r="W37" s="251"/>
      <c r="X37" s="251">
        <v>0</v>
      </c>
      <c r="Y37" s="251"/>
      <c r="Z37" s="251"/>
      <c r="AA37" s="251">
        <v>0</v>
      </c>
      <c r="AB37" s="251"/>
      <c r="AC37" s="251"/>
      <c r="AD37" s="251">
        <v>0</v>
      </c>
      <c r="AE37" s="251"/>
      <c r="AF37" s="251"/>
      <c r="AG37" s="251">
        <v>0</v>
      </c>
      <c r="AH37" s="251"/>
      <c r="AI37" s="251"/>
      <c r="AJ37" s="3"/>
      <c r="AK37" s="3"/>
      <c r="AL37" s="3"/>
      <c r="AM37" s="3"/>
      <c r="AN37" s="3"/>
      <c r="AO37" s="381"/>
      <c r="AP37" s="101"/>
      <c r="AQ37" s="111">
        <v>0</v>
      </c>
      <c r="AR37" s="111">
        <v>0</v>
      </c>
    </row>
    <row r="38" spans="1:44" ht="15">
      <c r="A38" s="246"/>
      <c r="B38" s="6" t="s">
        <v>9</v>
      </c>
      <c r="C38" s="287"/>
      <c r="D38" s="287"/>
      <c r="E38" s="299"/>
      <c r="F38" s="300"/>
      <c r="G38" s="307">
        <v>987.2</v>
      </c>
      <c r="H38" s="307"/>
      <c r="I38" s="307">
        <v>996.7</v>
      </c>
      <c r="J38" s="307"/>
      <c r="K38" s="307"/>
      <c r="L38" s="307">
        <v>1001.7</v>
      </c>
      <c r="M38" s="307"/>
      <c r="N38" s="307"/>
      <c r="O38" s="8">
        <v>1001.7</v>
      </c>
      <c r="P38" s="246"/>
      <c r="Q38" s="246"/>
      <c r="R38" s="246"/>
      <c r="S38" s="246"/>
      <c r="T38" s="38">
        <v>0</v>
      </c>
      <c r="U38" s="251">
        <v>0</v>
      </c>
      <c r="V38" s="251"/>
      <c r="W38" s="251"/>
      <c r="X38" s="251">
        <v>0</v>
      </c>
      <c r="Y38" s="251"/>
      <c r="Z38" s="251"/>
      <c r="AA38" s="251">
        <v>0</v>
      </c>
      <c r="AB38" s="251"/>
      <c r="AC38" s="251"/>
      <c r="AD38" s="251">
        <v>0</v>
      </c>
      <c r="AE38" s="251"/>
      <c r="AF38" s="251"/>
      <c r="AG38" s="251">
        <v>0</v>
      </c>
      <c r="AH38" s="251"/>
      <c r="AI38" s="251"/>
      <c r="AJ38" s="3"/>
      <c r="AK38" s="3"/>
      <c r="AL38" s="3"/>
      <c r="AM38" s="3"/>
      <c r="AN38" s="3"/>
      <c r="AO38" s="381"/>
      <c r="AP38" s="101"/>
      <c r="AQ38" s="111">
        <v>0</v>
      </c>
      <c r="AR38" s="111">
        <v>0</v>
      </c>
    </row>
    <row r="39" spans="1:44" ht="15">
      <c r="A39" s="306"/>
      <c r="B39" s="23" t="s">
        <v>33</v>
      </c>
      <c r="C39" s="288"/>
      <c r="D39" s="288"/>
      <c r="E39" s="301"/>
      <c r="F39" s="302"/>
      <c r="G39" s="246"/>
      <c r="H39" s="246"/>
      <c r="I39" s="346"/>
      <c r="J39" s="346"/>
      <c r="K39" s="346"/>
      <c r="L39" s="346"/>
      <c r="M39" s="346"/>
      <c r="N39" s="346"/>
      <c r="O39" s="8"/>
      <c r="P39" s="246"/>
      <c r="Q39" s="246"/>
      <c r="R39" s="246"/>
      <c r="S39" s="246"/>
      <c r="T39" s="25">
        <v>4571.4</v>
      </c>
      <c r="U39" s="214">
        <v>4286.4</v>
      </c>
      <c r="V39" s="214"/>
      <c r="W39" s="214"/>
      <c r="X39" s="214">
        <v>4286.4</v>
      </c>
      <c r="Y39" s="214"/>
      <c r="Z39" s="214"/>
      <c r="AA39" s="214">
        <v>4530.4</v>
      </c>
      <c r="AB39" s="214"/>
      <c r="AC39" s="214"/>
      <c r="AD39" s="214">
        <v>4530.4</v>
      </c>
      <c r="AE39" s="214"/>
      <c r="AF39" s="214"/>
      <c r="AG39" s="214">
        <v>4569.3</v>
      </c>
      <c r="AH39" s="214"/>
      <c r="AI39" s="214"/>
      <c r="AJ39" s="3"/>
      <c r="AK39" s="3"/>
      <c r="AL39" s="3"/>
      <c r="AM39" s="3"/>
      <c r="AN39" s="3"/>
      <c r="AO39" s="381"/>
      <c r="AP39" s="101"/>
      <c r="AQ39" s="111">
        <v>4068.04</v>
      </c>
      <c r="AR39" s="111">
        <v>4044.04</v>
      </c>
    </row>
    <row r="40" spans="1:44" ht="91.5" customHeight="1">
      <c r="A40" s="246">
        <v>8</v>
      </c>
      <c r="B40" s="32" t="s">
        <v>82</v>
      </c>
      <c r="C40" s="286" t="s">
        <v>139</v>
      </c>
      <c r="D40" s="286" t="s">
        <v>143</v>
      </c>
      <c r="E40" s="297"/>
      <c r="F40" s="298"/>
      <c r="G40" s="337"/>
      <c r="H40" s="348"/>
      <c r="I40" s="347"/>
      <c r="J40" s="347"/>
      <c r="K40" s="347"/>
      <c r="L40" s="347"/>
      <c r="M40" s="347"/>
      <c r="N40" s="347"/>
      <c r="O40" s="33"/>
      <c r="P40" s="310"/>
      <c r="Q40" s="310"/>
      <c r="R40" s="310"/>
      <c r="S40" s="310"/>
      <c r="T40" s="39">
        <f>T41+T42+T43</f>
        <v>18667.94</v>
      </c>
      <c r="U40" s="242">
        <f>U41+U42+U43</f>
        <v>18667.94</v>
      </c>
      <c r="V40" s="232"/>
      <c r="W40" s="232"/>
      <c r="X40" s="242">
        <f>X41+X42+X43</f>
        <v>19295.87</v>
      </c>
      <c r="Y40" s="232"/>
      <c r="Z40" s="232"/>
      <c r="AA40" s="242">
        <f>AA41+AA42+AA43</f>
        <v>19295.87</v>
      </c>
      <c r="AB40" s="232"/>
      <c r="AC40" s="232"/>
      <c r="AD40" s="242">
        <f>AD41+AD42+AD43</f>
        <v>18782.53</v>
      </c>
      <c r="AE40" s="232"/>
      <c r="AF40" s="232"/>
      <c r="AG40" s="242">
        <f>AG41+AG42+AG43</f>
        <v>19075.95</v>
      </c>
      <c r="AH40" s="232"/>
      <c r="AI40" s="232"/>
      <c r="AJ40" s="26"/>
      <c r="AK40" s="22"/>
      <c r="AL40" s="22"/>
      <c r="AM40" s="22"/>
      <c r="AN40" s="22"/>
      <c r="AO40" s="54"/>
      <c r="AP40" s="101"/>
      <c r="AQ40" s="112">
        <f>AQ41+AQ42+AQ43</f>
        <v>17079.51</v>
      </c>
      <c r="AR40" s="112">
        <f>AR41+AR42+AR43</f>
        <v>16708.9</v>
      </c>
    </row>
    <row r="41" spans="1:44" ht="15">
      <c r="A41" s="246"/>
      <c r="B41" s="6" t="s">
        <v>8</v>
      </c>
      <c r="C41" s="287"/>
      <c r="D41" s="287"/>
      <c r="E41" s="299"/>
      <c r="F41" s="300"/>
      <c r="G41" s="246"/>
      <c r="H41" s="246"/>
      <c r="I41" s="346"/>
      <c r="J41" s="346"/>
      <c r="K41" s="346"/>
      <c r="L41" s="346"/>
      <c r="M41" s="346"/>
      <c r="N41" s="346"/>
      <c r="O41" s="8"/>
      <c r="P41" s="246"/>
      <c r="Q41" s="246"/>
      <c r="R41" s="246"/>
      <c r="S41" s="246"/>
      <c r="T41" s="38">
        <v>0</v>
      </c>
      <c r="U41" s="251">
        <v>0</v>
      </c>
      <c r="V41" s="251"/>
      <c r="W41" s="251"/>
      <c r="X41" s="251">
        <v>0</v>
      </c>
      <c r="Y41" s="251"/>
      <c r="Z41" s="251"/>
      <c r="AA41" s="251">
        <v>0</v>
      </c>
      <c r="AB41" s="251"/>
      <c r="AC41" s="251"/>
      <c r="AD41" s="251">
        <v>0</v>
      </c>
      <c r="AE41" s="251"/>
      <c r="AF41" s="251"/>
      <c r="AG41" s="251">
        <v>0</v>
      </c>
      <c r="AH41" s="251"/>
      <c r="AI41" s="251"/>
      <c r="AJ41" s="26"/>
      <c r="AK41" s="22"/>
      <c r="AL41" s="22"/>
      <c r="AM41" s="22"/>
      <c r="AN41" s="22"/>
      <c r="AO41" s="54"/>
      <c r="AP41" s="101"/>
      <c r="AQ41" s="111">
        <v>0</v>
      </c>
      <c r="AR41" s="111">
        <v>0</v>
      </c>
    </row>
    <row r="42" spans="1:44" ht="15">
      <c r="A42" s="246"/>
      <c r="B42" s="6" t="s">
        <v>9</v>
      </c>
      <c r="C42" s="287"/>
      <c r="D42" s="287"/>
      <c r="E42" s="299"/>
      <c r="F42" s="300"/>
      <c r="G42" s="307">
        <v>987.2</v>
      </c>
      <c r="H42" s="307"/>
      <c r="I42" s="307">
        <v>996.7</v>
      </c>
      <c r="J42" s="307"/>
      <c r="K42" s="307"/>
      <c r="L42" s="307">
        <v>1001.7</v>
      </c>
      <c r="M42" s="307"/>
      <c r="N42" s="307"/>
      <c r="O42" s="8">
        <v>1001.7</v>
      </c>
      <c r="P42" s="246"/>
      <c r="Q42" s="246"/>
      <c r="R42" s="246"/>
      <c r="S42" s="246"/>
      <c r="T42" s="38">
        <v>0</v>
      </c>
      <c r="U42" s="251">
        <v>0</v>
      </c>
      <c r="V42" s="251"/>
      <c r="W42" s="251"/>
      <c r="X42" s="251">
        <v>0</v>
      </c>
      <c r="Y42" s="251"/>
      <c r="Z42" s="251"/>
      <c r="AA42" s="251">
        <v>0</v>
      </c>
      <c r="AB42" s="251"/>
      <c r="AC42" s="251"/>
      <c r="AD42" s="251">
        <v>0</v>
      </c>
      <c r="AE42" s="251"/>
      <c r="AF42" s="251"/>
      <c r="AG42" s="251">
        <v>0</v>
      </c>
      <c r="AH42" s="251"/>
      <c r="AI42" s="251"/>
      <c r="AJ42" s="26"/>
      <c r="AK42" s="22"/>
      <c r="AL42" s="22"/>
      <c r="AM42" s="22"/>
      <c r="AN42" s="22"/>
      <c r="AO42" s="54"/>
      <c r="AP42" s="101"/>
      <c r="AQ42" s="111">
        <v>0</v>
      </c>
      <c r="AR42" s="111">
        <v>0</v>
      </c>
    </row>
    <row r="43" spans="1:44" ht="15">
      <c r="A43" s="306"/>
      <c r="B43" s="27" t="s">
        <v>33</v>
      </c>
      <c r="C43" s="288"/>
      <c r="D43" s="288"/>
      <c r="E43" s="301"/>
      <c r="F43" s="302"/>
      <c r="G43" s="306"/>
      <c r="H43" s="306"/>
      <c r="I43" s="345"/>
      <c r="J43" s="345"/>
      <c r="K43" s="345"/>
      <c r="L43" s="345"/>
      <c r="M43" s="345"/>
      <c r="N43" s="345"/>
      <c r="O43" s="35"/>
      <c r="P43" s="306"/>
      <c r="Q43" s="306"/>
      <c r="R43" s="306"/>
      <c r="S43" s="306"/>
      <c r="T43" s="29">
        <v>18667.94</v>
      </c>
      <c r="U43" s="238">
        <v>18667.94</v>
      </c>
      <c r="V43" s="238"/>
      <c r="W43" s="238"/>
      <c r="X43" s="238">
        <v>19295.87</v>
      </c>
      <c r="Y43" s="238"/>
      <c r="Z43" s="238"/>
      <c r="AA43" s="238">
        <v>19295.87</v>
      </c>
      <c r="AB43" s="238"/>
      <c r="AC43" s="238"/>
      <c r="AD43" s="238">
        <v>18782.53</v>
      </c>
      <c r="AE43" s="238"/>
      <c r="AF43" s="238"/>
      <c r="AG43" s="238">
        <v>19075.95</v>
      </c>
      <c r="AH43" s="238"/>
      <c r="AI43" s="238"/>
      <c r="AJ43" s="119"/>
      <c r="AK43" s="97"/>
      <c r="AL43" s="97"/>
      <c r="AM43" s="97"/>
      <c r="AN43" s="97"/>
      <c r="AO43" s="122"/>
      <c r="AP43" s="102"/>
      <c r="AQ43" s="113">
        <v>17079.51</v>
      </c>
      <c r="AR43" s="113">
        <v>16708.9</v>
      </c>
    </row>
    <row r="44" spans="1:44" ht="14.25" customHeight="1">
      <c r="A44" s="318" t="s">
        <v>170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20"/>
    </row>
    <row r="45" spans="1:44" ht="14.25">
      <c r="A45" s="76"/>
      <c r="B45" s="47"/>
      <c r="C45" s="47"/>
      <c r="D45" s="47"/>
      <c r="E45" s="46"/>
      <c r="F45" s="11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121">
        <f>T46+T51+T56</f>
        <v>24092.1</v>
      </c>
      <c r="U45" s="228">
        <f>U46+U51+U56+U61</f>
        <v>24193.274</v>
      </c>
      <c r="V45" s="314"/>
      <c r="W45" s="315"/>
      <c r="X45" s="228">
        <f>X46+X51+X56+X61</f>
        <v>24293.27</v>
      </c>
      <c r="Y45" s="314"/>
      <c r="Z45" s="315"/>
      <c r="AA45" s="228">
        <f>AA46+AA51+AA56+AA61</f>
        <v>29988.920000000002</v>
      </c>
      <c r="AB45" s="229"/>
      <c r="AC45" s="230"/>
      <c r="AD45" s="228">
        <f>AD46+AD51+AD56+AD61</f>
        <v>29972.570000000003</v>
      </c>
      <c r="AE45" s="229"/>
      <c r="AF45" s="230"/>
      <c r="AG45" s="228">
        <f>AG46+AG51+AG56+AG61</f>
        <v>30098.260000000002</v>
      </c>
      <c r="AH45" s="229"/>
      <c r="AI45" s="230"/>
      <c r="AJ45" s="66"/>
      <c r="AK45" s="67"/>
      <c r="AL45" s="67"/>
      <c r="AM45" s="67"/>
      <c r="AN45" s="67"/>
      <c r="AO45" s="123"/>
      <c r="AP45" s="103"/>
      <c r="AQ45" s="139">
        <f>AQ46+AQ51+AQ56+AQ61</f>
        <v>31095.44</v>
      </c>
      <c r="AR45" s="206">
        <f>AR46+AR51+AR56+AR61</f>
        <v>27650.660000000003</v>
      </c>
    </row>
    <row r="46" spans="1:44" ht="65.25" customHeight="1">
      <c r="A46" s="310">
        <v>9</v>
      </c>
      <c r="B46" s="32" t="s">
        <v>58</v>
      </c>
      <c r="C46" s="286" t="s">
        <v>54</v>
      </c>
      <c r="D46" s="286" t="s">
        <v>113</v>
      </c>
      <c r="E46" s="297"/>
      <c r="F46" s="298"/>
      <c r="G46" s="342">
        <v>50171.5</v>
      </c>
      <c r="H46" s="342"/>
      <c r="I46" s="347">
        <v>39774.6</v>
      </c>
      <c r="J46" s="347"/>
      <c r="K46" s="347"/>
      <c r="L46" s="347">
        <v>37655.2</v>
      </c>
      <c r="M46" s="347"/>
      <c r="N46" s="347"/>
      <c r="O46" s="33">
        <v>37655.2</v>
      </c>
      <c r="P46" s="310"/>
      <c r="Q46" s="310"/>
      <c r="R46" s="310"/>
      <c r="S46" s="310"/>
      <c r="T46" s="39">
        <f>T50+T49</f>
        <v>6745</v>
      </c>
      <c r="U46" s="256">
        <f>U47+U48+U50+U49</f>
        <v>7134.402</v>
      </c>
      <c r="V46" s="265"/>
      <c r="W46" s="266"/>
      <c r="X46" s="256">
        <f>X47+X48+X50+X49</f>
        <v>7134.4</v>
      </c>
      <c r="Y46" s="265"/>
      <c r="Z46" s="266"/>
      <c r="AA46" s="256">
        <f>AA47+AA48+AA50+AA49</f>
        <v>8479.61</v>
      </c>
      <c r="AB46" s="265"/>
      <c r="AC46" s="266"/>
      <c r="AD46" s="256">
        <f>AD47+AD48+AD50+AD49</f>
        <v>9153.85</v>
      </c>
      <c r="AE46" s="265"/>
      <c r="AF46" s="266"/>
      <c r="AG46" s="256">
        <f>AG47+AG48+AG50+AG49</f>
        <v>9075.64</v>
      </c>
      <c r="AH46" s="265"/>
      <c r="AI46" s="266"/>
      <c r="AJ46" s="18"/>
      <c r="AK46" s="18"/>
      <c r="AL46" s="18"/>
      <c r="AM46" s="18"/>
      <c r="AN46" s="18"/>
      <c r="AO46" s="367" t="s">
        <v>14</v>
      </c>
      <c r="AP46" s="101"/>
      <c r="AQ46" s="112">
        <f>AQ47+AQ48+AQ50+AQ49</f>
        <v>9114.09</v>
      </c>
      <c r="AR46" s="112">
        <f>AR47+AR48+AR50+AR49</f>
        <v>8294.35</v>
      </c>
    </row>
    <row r="47" spans="1:44" ht="15">
      <c r="A47" s="246"/>
      <c r="B47" s="6" t="s">
        <v>8</v>
      </c>
      <c r="C47" s="287"/>
      <c r="D47" s="287"/>
      <c r="E47" s="299"/>
      <c r="F47" s="300"/>
      <c r="G47" s="307">
        <v>2116.5</v>
      </c>
      <c r="H47" s="339"/>
      <c r="I47" s="338">
        <v>2210.5</v>
      </c>
      <c r="J47" s="338"/>
      <c r="K47" s="338"/>
      <c r="L47" s="338">
        <v>2242.1</v>
      </c>
      <c r="M47" s="338"/>
      <c r="N47" s="338"/>
      <c r="O47" s="7">
        <v>2242.1</v>
      </c>
      <c r="P47" s="246"/>
      <c r="Q47" s="246"/>
      <c r="R47" s="246"/>
      <c r="S47" s="246"/>
      <c r="T47" s="38">
        <v>41.7</v>
      </c>
      <c r="U47" s="251">
        <v>5.7</v>
      </c>
      <c r="V47" s="251"/>
      <c r="W47" s="251"/>
      <c r="X47" s="251">
        <v>5.7</v>
      </c>
      <c r="Y47" s="251"/>
      <c r="Z47" s="251"/>
      <c r="AA47" s="251">
        <v>5.7</v>
      </c>
      <c r="AB47" s="251"/>
      <c r="AC47" s="251"/>
      <c r="AD47" s="251">
        <f>5.7+564.81</f>
        <v>570.51</v>
      </c>
      <c r="AE47" s="251"/>
      <c r="AF47" s="251"/>
      <c r="AG47" s="251">
        <f>4.7+564.81</f>
        <v>569.51</v>
      </c>
      <c r="AH47" s="251"/>
      <c r="AI47" s="251"/>
      <c r="AJ47" s="3"/>
      <c r="AK47" s="3"/>
      <c r="AL47" s="3"/>
      <c r="AM47" s="3"/>
      <c r="AN47" s="3"/>
      <c r="AO47" s="367"/>
      <c r="AP47" s="101"/>
      <c r="AQ47" s="111">
        <v>0</v>
      </c>
      <c r="AR47" s="111">
        <v>0</v>
      </c>
    </row>
    <row r="48" spans="1:44" ht="15">
      <c r="A48" s="246"/>
      <c r="B48" s="6" t="s">
        <v>9</v>
      </c>
      <c r="C48" s="287"/>
      <c r="D48" s="287"/>
      <c r="E48" s="299"/>
      <c r="F48" s="300"/>
      <c r="G48" s="307">
        <v>45896</v>
      </c>
      <c r="H48" s="339"/>
      <c r="I48" s="338">
        <v>35405.1</v>
      </c>
      <c r="J48" s="338"/>
      <c r="K48" s="338"/>
      <c r="L48" s="338">
        <v>33254.1</v>
      </c>
      <c r="M48" s="338"/>
      <c r="N48" s="338"/>
      <c r="O48" s="7">
        <v>33254.1</v>
      </c>
      <c r="P48" s="246"/>
      <c r="Q48" s="246"/>
      <c r="R48" s="246"/>
      <c r="S48" s="246"/>
      <c r="T48" s="38">
        <v>0</v>
      </c>
      <c r="U48" s="252">
        <v>0</v>
      </c>
      <c r="V48" s="252"/>
      <c r="W48" s="252"/>
      <c r="X48" s="252">
        <v>0</v>
      </c>
      <c r="Y48" s="252"/>
      <c r="Z48" s="252"/>
      <c r="AA48" s="252">
        <v>0</v>
      </c>
      <c r="AB48" s="252"/>
      <c r="AC48" s="252"/>
      <c r="AD48" s="252">
        <v>0</v>
      </c>
      <c r="AE48" s="252"/>
      <c r="AF48" s="252"/>
      <c r="AG48" s="252">
        <v>0</v>
      </c>
      <c r="AH48" s="252"/>
      <c r="AI48" s="252"/>
      <c r="AJ48" s="3">
        <v>16987.1</v>
      </c>
      <c r="AK48" s="3">
        <v>59.5</v>
      </c>
      <c r="AL48" s="3">
        <v>2242.0999999999985</v>
      </c>
      <c r="AM48" s="3">
        <v>17257.5</v>
      </c>
      <c r="AN48" s="3">
        <v>45625.6</v>
      </c>
      <c r="AO48" s="367"/>
      <c r="AP48" s="101">
        <v>49460.7</v>
      </c>
      <c r="AQ48" s="111">
        <v>0</v>
      </c>
      <c r="AR48" s="111">
        <v>0</v>
      </c>
    </row>
    <row r="49" spans="1:44" ht="15">
      <c r="A49" s="246"/>
      <c r="B49" s="27" t="s">
        <v>33</v>
      </c>
      <c r="C49" s="287"/>
      <c r="D49" s="287"/>
      <c r="E49" s="299"/>
      <c r="F49" s="300"/>
      <c r="G49" s="307">
        <v>2159</v>
      </c>
      <c r="H49" s="339"/>
      <c r="I49" s="338">
        <v>2159</v>
      </c>
      <c r="J49" s="338"/>
      <c r="K49" s="338"/>
      <c r="L49" s="338">
        <v>2159</v>
      </c>
      <c r="M49" s="338"/>
      <c r="N49" s="338"/>
      <c r="O49" s="7">
        <v>2159</v>
      </c>
      <c r="P49" s="246"/>
      <c r="Q49" s="246"/>
      <c r="R49" s="246"/>
      <c r="S49" s="246"/>
      <c r="T49" s="25">
        <v>6745</v>
      </c>
      <c r="U49" s="214">
        <f>428.91+6499.792+200</f>
        <v>7128.702</v>
      </c>
      <c r="V49" s="214"/>
      <c r="W49" s="214"/>
      <c r="X49" s="214">
        <v>7128.7</v>
      </c>
      <c r="Y49" s="214"/>
      <c r="Z49" s="214"/>
      <c r="AA49" s="214">
        <v>8448.91</v>
      </c>
      <c r="AB49" s="214"/>
      <c r="AC49" s="214"/>
      <c r="AD49" s="214">
        <v>8583.34</v>
      </c>
      <c r="AE49" s="214"/>
      <c r="AF49" s="214"/>
      <c r="AG49" s="214">
        <v>8506.13</v>
      </c>
      <c r="AH49" s="214"/>
      <c r="AI49" s="214"/>
      <c r="AJ49" s="22"/>
      <c r="AK49" s="22"/>
      <c r="AL49" s="22"/>
      <c r="AM49" s="22"/>
      <c r="AN49" s="22"/>
      <c r="AO49" s="367"/>
      <c r="AP49" s="101"/>
      <c r="AQ49" s="111">
        <v>9114.09</v>
      </c>
      <c r="AR49" s="111">
        <v>8294.35</v>
      </c>
    </row>
    <row r="50" spans="1:44" ht="21" customHeight="1">
      <c r="A50" s="246"/>
      <c r="B50" s="27" t="s">
        <v>111</v>
      </c>
      <c r="C50" s="288"/>
      <c r="D50" s="288"/>
      <c r="E50" s="301"/>
      <c r="F50" s="302"/>
      <c r="G50" s="307">
        <v>2159</v>
      </c>
      <c r="H50" s="339"/>
      <c r="I50" s="338">
        <v>2159</v>
      </c>
      <c r="J50" s="338"/>
      <c r="K50" s="338"/>
      <c r="L50" s="338">
        <v>2159</v>
      </c>
      <c r="M50" s="338"/>
      <c r="N50" s="338"/>
      <c r="O50" s="7">
        <v>2159</v>
      </c>
      <c r="P50" s="246"/>
      <c r="Q50" s="246"/>
      <c r="R50" s="246"/>
      <c r="S50" s="246"/>
      <c r="T50" s="25">
        <v>0</v>
      </c>
      <c r="U50" s="214">
        <v>0</v>
      </c>
      <c r="V50" s="214"/>
      <c r="W50" s="214"/>
      <c r="X50" s="214">
        <v>0</v>
      </c>
      <c r="Y50" s="214"/>
      <c r="Z50" s="214"/>
      <c r="AA50" s="214">
        <v>25</v>
      </c>
      <c r="AB50" s="214"/>
      <c r="AC50" s="214"/>
      <c r="AD50" s="214">
        <v>0</v>
      </c>
      <c r="AE50" s="214"/>
      <c r="AF50" s="214"/>
      <c r="AG50" s="214">
        <v>0</v>
      </c>
      <c r="AH50" s="214"/>
      <c r="AI50" s="214"/>
      <c r="AJ50" s="3"/>
      <c r="AK50" s="3"/>
      <c r="AL50" s="3"/>
      <c r="AM50" s="3"/>
      <c r="AN50" s="3"/>
      <c r="AO50" s="367"/>
      <c r="AP50" s="101"/>
      <c r="AQ50" s="111">
        <v>0</v>
      </c>
      <c r="AR50" s="111">
        <v>0</v>
      </c>
    </row>
    <row r="51" spans="1:44" ht="64.5" customHeight="1">
      <c r="A51" s="246">
        <v>10</v>
      </c>
      <c r="B51" s="24" t="s">
        <v>60</v>
      </c>
      <c r="C51" s="286" t="s">
        <v>114</v>
      </c>
      <c r="D51" s="286" t="s">
        <v>115</v>
      </c>
      <c r="E51" s="297"/>
      <c r="F51" s="298"/>
      <c r="G51" s="244"/>
      <c r="H51" s="382"/>
      <c r="I51" s="338"/>
      <c r="J51" s="338"/>
      <c r="K51" s="338"/>
      <c r="L51" s="338"/>
      <c r="M51" s="338"/>
      <c r="N51" s="338"/>
      <c r="O51" s="7"/>
      <c r="P51" s="244"/>
      <c r="Q51" s="244"/>
      <c r="R51" s="244"/>
      <c r="S51" s="244"/>
      <c r="T51" s="40">
        <f>T55+T53+T52+T54</f>
        <v>17117.1</v>
      </c>
      <c r="U51" s="215">
        <f>U52+U53+U55+U54</f>
        <v>16609.672</v>
      </c>
      <c r="V51" s="216"/>
      <c r="W51" s="216"/>
      <c r="X51" s="215">
        <f>X52+X53+X55+X54</f>
        <v>16709.67</v>
      </c>
      <c r="Y51" s="216"/>
      <c r="Z51" s="216"/>
      <c r="AA51" s="215">
        <f>AA52+AA53+AA55+AA54</f>
        <v>20388.07</v>
      </c>
      <c r="AB51" s="216"/>
      <c r="AC51" s="216"/>
      <c r="AD51" s="215">
        <f>AD52+AD53+AD55+AD54</f>
        <v>20118.48</v>
      </c>
      <c r="AE51" s="216"/>
      <c r="AF51" s="216"/>
      <c r="AG51" s="215">
        <f>AG52+AG53+AG55+AG54</f>
        <v>20322.38</v>
      </c>
      <c r="AH51" s="216"/>
      <c r="AI51" s="216"/>
      <c r="AJ51" s="3"/>
      <c r="AK51" s="3"/>
      <c r="AL51" s="3"/>
      <c r="AM51" s="3"/>
      <c r="AN51" s="3"/>
      <c r="AO51" s="367" t="s">
        <v>15</v>
      </c>
      <c r="AP51" s="101"/>
      <c r="AQ51" s="112">
        <f>AQ52+AQ53+AQ55+AQ54</f>
        <v>21680.35</v>
      </c>
      <c r="AR51" s="112">
        <f>AR52+AR53+AR55+AR54</f>
        <v>19055.31</v>
      </c>
    </row>
    <row r="52" spans="1:44" ht="15">
      <c r="A52" s="246"/>
      <c r="B52" s="6" t="s">
        <v>8</v>
      </c>
      <c r="C52" s="287"/>
      <c r="D52" s="287"/>
      <c r="E52" s="299"/>
      <c r="F52" s="300"/>
      <c r="G52" s="244"/>
      <c r="H52" s="382"/>
      <c r="I52" s="349"/>
      <c r="J52" s="349"/>
      <c r="K52" s="349"/>
      <c r="L52" s="349"/>
      <c r="M52" s="349"/>
      <c r="N52" s="349"/>
      <c r="O52" s="9"/>
      <c r="P52" s="244"/>
      <c r="Q52" s="244"/>
      <c r="R52" s="244"/>
      <c r="S52" s="244"/>
      <c r="T52" s="38">
        <v>330</v>
      </c>
      <c r="U52" s="251">
        <v>0</v>
      </c>
      <c r="V52" s="251"/>
      <c r="W52" s="251"/>
      <c r="X52" s="251">
        <v>0</v>
      </c>
      <c r="Y52" s="251"/>
      <c r="Z52" s="251"/>
      <c r="AA52" s="251">
        <v>0</v>
      </c>
      <c r="AB52" s="251"/>
      <c r="AC52" s="251"/>
      <c r="AD52" s="251">
        <v>50</v>
      </c>
      <c r="AE52" s="251"/>
      <c r="AF52" s="251"/>
      <c r="AG52" s="251">
        <v>50</v>
      </c>
      <c r="AH52" s="251"/>
      <c r="AI52" s="251"/>
      <c r="AJ52" s="3"/>
      <c r="AK52" s="3"/>
      <c r="AL52" s="3"/>
      <c r="AM52" s="3"/>
      <c r="AN52" s="3"/>
      <c r="AO52" s="367"/>
      <c r="AP52" s="101"/>
      <c r="AQ52" s="111">
        <v>0</v>
      </c>
      <c r="AR52" s="111">
        <v>0</v>
      </c>
    </row>
    <row r="53" spans="1:44" ht="14.25" customHeight="1">
      <c r="A53" s="246"/>
      <c r="B53" s="6" t="s">
        <v>9</v>
      </c>
      <c r="C53" s="287"/>
      <c r="D53" s="287"/>
      <c r="E53" s="299"/>
      <c r="F53" s="300"/>
      <c r="G53" s="338">
        <v>11906.5</v>
      </c>
      <c r="H53" s="383"/>
      <c r="I53" s="338">
        <v>8881.56</v>
      </c>
      <c r="J53" s="338"/>
      <c r="K53" s="338"/>
      <c r="L53" s="338">
        <v>6736.06</v>
      </c>
      <c r="M53" s="338"/>
      <c r="N53" s="338"/>
      <c r="O53" s="7">
        <v>6736.06</v>
      </c>
      <c r="P53" s="308"/>
      <c r="Q53" s="308"/>
      <c r="R53" s="308"/>
      <c r="S53" s="308"/>
      <c r="T53" s="38">
        <v>2000</v>
      </c>
      <c r="U53" s="252">
        <v>0</v>
      </c>
      <c r="V53" s="252"/>
      <c r="W53" s="252"/>
      <c r="X53" s="252">
        <v>0</v>
      </c>
      <c r="Y53" s="252"/>
      <c r="Z53" s="252"/>
      <c r="AA53" s="252">
        <v>2869.6</v>
      </c>
      <c r="AB53" s="252"/>
      <c r="AC53" s="252"/>
      <c r="AD53" s="252">
        <v>0</v>
      </c>
      <c r="AE53" s="252"/>
      <c r="AF53" s="252"/>
      <c r="AG53" s="252">
        <v>0</v>
      </c>
      <c r="AH53" s="252"/>
      <c r="AI53" s="252"/>
      <c r="AJ53" s="3">
        <v>-11456.5</v>
      </c>
      <c r="AK53" s="3">
        <v>-8431.56</v>
      </c>
      <c r="AL53" s="3">
        <v>-6286.06</v>
      </c>
      <c r="AM53" s="3"/>
      <c r="AN53" s="3">
        <v>450</v>
      </c>
      <c r="AO53" s="367"/>
      <c r="AP53" s="101">
        <v>450</v>
      </c>
      <c r="AQ53" s="111">
        <v>1000</v>
      </c>
      <c r="AR53" s="111">
        <v>0</v>
      </c>
    </row>
    <row r="54" spans="1:44" ht="14.25" customHeight="1">
      <c r="A54" s="246"/>
      <c r="B54" s="27" t="s">
        <v>33</v>
      </c>
      <c r="C54" s="287"/>
      <c r="D54" s="287"/>
      <c r="E54" s="299"/>
      <c r="F54" s="300"/>
      <c r="G54" s="244"/>
      <c r="H54" s="382"/>
      <c r="I54" s="349"/>
      <c r="J54" s="349"/>
      <c r="K54" s="349"/>
      <c r="L54" s="349"/>
      <c r="M54" s="349"/>
      <c r="N54" s="349"/>
      <c r="O54" s="9"/>
      <c r="P54" s="244"/>
      <c r="Q54" s="244"/>
      <c r="R54" s="244"/>
      <c r="S54" s="244"/>
      <c r="T54" s="25">
        <v>14787.1</v>
      </c>
      <c r="U54" s="214">
        <v>16609.672</v>
      </c>
      <c r="V54" s="214"/>
      <c r="W54" s="214"/>
      <c r="X54" s="214">
        <v>16709.67</v>
      </c>
      <c r="Y54" s="214"/>
      <c r="Z54" s="214"/>
      <c r="AA54" s="214">
        <f>X54+334.2</f>
        <v>17043.87</v>
      </c>
      <c r="AB54" s="214"/>
      <c r="AC54" s="214"/>
      <c r="AD54" s="214">
        <v>20068.48</v>
      </c>
      <c r="AE54" s="214"/>
      <c r="AF54" s="214"/>
      <c r="AG54" s="214">
        <v>20272.38</v>
      </c>
      <c r="AH54" s="214"/>
      <c r="AI54" s="214"/>
      <c r="AJ54" s="22"/>
      <c r="AK54" s="22"/>
      <c r="AL54" s="22"/>
      <c r="AM54" s="22"/>
      <c r="AN54" s="22"/>
      <c r="AO54" s="367"/>
      <c r="AP54" s="101"/>
      <c r="AQ54" s="111">
        <v>20680.35</v>
      </c>
      <c r="AR54" s="111">
        <v>19055.31</v>
      </c>
    </row>
    <row r="55" spans="1:44" ht="15.75" customHeight="1">
      <c r="A55" s="246"/>
      <c r="B55" s="27" t="s">
        <v>111</v>
      </c>
      <c r="C55" s="288"/>
      <c r="D55" s="288"/>
      <c r="E55" s="301"/>
      <c r="F55" s="302"/>
      <c r="G55" s="244"/>
      <c r="H55" s="382"/>
      <c r="I55" s="349"/>
      <c r="J55" s="349"/>
      <c r="K55" s="349"/>
      <c r="L55" s="349"/>
      <c r="M55" s="349"/>
      <c r="N55" s="349"/>
      <c r="O55" s="9"/>
      <c r="P55" s="244"/>
      <c r="Q55" s="244"/>
      <c r="R55" s="244"/>
      <c r="S55" s="244"/>
      <c r="T55" s="25">
        <v>0</v>
      </c>
      <c r="U55" s="214">
        <v>0</v>
      </c>
      <c r="V55" s="214"/>
      <c r="W55" s="214"/>
      <c r="X55" s="214">
        <v>0</v>
      </c>
      <c r="Y55" s="214"/>
      <c r="Z55" s="214"/>
      <c r="AA55" s="214">
        <v>474.6</v>
      </c>
      <c r="AB55" s="214"/>
      <c r="AC55" s="214"/>
      <c r="AD55" s="214">
        <v>0</v>
      </c>
      <c r="AE55" s="214"/>
      <c r="AF55" s="214"/>
      <c r="AG55" s="214">
        <v>0</v>
      </c>
      <c r="AH55" s="214"/>
      <c r="AI55" s="214"/>
      <c r="AJ55" s="3"/>
      <c r="AK55" s="3"/>
      <c r="AL55" s="3"/>
      <c r="AM55" s="3"/>
      <c r="AN55" s="3"/>
      <c r="AO55" s="367"/>
      <c r="AP55" s="101"/>
      <c r="AQ55" s="111">
        <v>0</v>
      </c>
      <c r="AR55" s="111">
        <v>0</v>
      </c>
    </row>
    <row r="56" spans="1:44" ht="62.25" customHeight="1">
      <c r="A56" s="246">
        <v>11</v>
      </c>
      <c r="B56" s="24" t="s">
        <v>59</v>
      </c>
      <c r="C56" s="286" t="s">
        <v>55</v>
      </c>
      <c r="D56" s="286" t="s">
        <v>117</v>
      </c>
      <c r="E56" s="297"/>
      <c r="F56" s="298"/>
      <c r="G56" s="245">
        <v>2666.3</v>
      </c>
      <c r="H56" s="340"/>
      <c r="I56" s="307">
        <v>3005.1</v>
      </c>
      <c r="J56" s="307"/>
      <c r="K56" s="307"/>
      <c r="L56" s="307">
        <v>2721.4</v>
      </c>
      <c r="M56" s="307"/>
      <c r="N56" s="307"/>
      <c r="O56" s="7">
        <v>2721.4</v>
      </c>
      <c r="P56" s="244"/>
      <c r="Q56" s="244"/>
      <c r="R56" s="244"/>
      <c r="S56" s="244"/>
      <c r="T56" s="40">
        <f>T60+T58+T57+T59</f>
        <v>230</v>
      </c>
      <c r="U56" s="215">
        <f>U57+U58+U60+U59</f>
        <v>230</v>
      </c>
      <c r="V56" s="216"/>
      <c r="W56" s="216"/>
      <c r="X56" s="215">
        <f>X57+X58+X60+X59</f>
        <v>230</v>
      </c>
      <c r="Y56" s="216"/>
      <c r="Z56" s="216"/>
      <c r="AA56" s="215">
        <f>AA57+AA58+AA60+AA59</f>
        <v>722</v>
      </c>
      <c r="AB56" s="216"/>
      <c r="AC56" s="216"/>
      <c r="AD56" s="215">
        <f>AD57+AD58+AD60+AD59</f>
        <v>301</v>
      </c>
      <c r="AE56" s="216"/>
      <c r="AF56" s="216"/>
      <c r="AG56" s="215">
        <f>AG57+AG58+AG60+AG59</f>
        <v>301</v>
      </c>
      <c r="AH56" s="216"/>
      <c r="AI56" s="216"/>
      <c r="AJ56" s="3"/>
      <c r="AK56" s="3"/>
      <c r="AL56" s="3"/>
      <c r="AM56" s="3"/>
      <c r="AN56" s="3"/>
      <c r="AO56" s="367" t="s">
        <v>16</v>
      </c>
      <c r="AP56" s="101"/>
      <c r="AQ56" s="112">
        <f>AQ57+AQ58+AQ60+AQ59</f>
        <v>301</v>
      </c>
      <c r="AR56" s="112">
        <f>AR57+AR58+AR60+AR59</f>
        <v>301</v>
      </c>
    </row>
    <row r="57" spans="1:44" ht="16.5" customHeight="1">
      <c r="A57" s="246"/>
      <c r="B57" s="6" t="s">
        <v>8</v>
      </c>
      <c r="C57" s="287"/>
      <c r="D57" s="287"/>
      <c r="E57" s="299"/>
      <c r="F57" s="300"/>
      <c r="G57" s="245"/>
      <c r="H57" s="340"/>
      <c r="I57" s="307"/>
      <c r="J57" s="307"/>
      <c r="K57" s="307"/>
      <c r="L57" s="307"/>
      <c r="M57" s="307"/>
      <c r="N57" s="307"/>
      <c r="O57" s="9"/>
      <c r="P57" s="244"/>
      <c r="Q57" s="244"/>
      <c r="R57" s="244"/>
      <c r="S57" s="244"/>
      <c r="T57" s="38">
        <v>0</v>
      </c>
      <c r="U57" s="251">
        <v>0</v>
      </c>
      <c r="V57" s="251"/>
      <c r="W57" s="251"/>
      <c r="X57" s="251">
        <v>0</v>
      </c>
      <c r="Y57" s="251"/>
      <c r="Z57" s="251"/>
      <c r="AA57" s="251">
        <v>0</v>
      </c>
      <c r="AB57" s="251"/>
      <c r="AC57" s="251"/>
      <c r="AD57" s="251">
        <v>0</v>
      </c>
      <c r="AE57" s="251"/>
      <c r="AF57" s="251"/>
      <c r="AG57" s="251">
        <v>0</v>
      </c>
      <c r="AH57" s="251"/>
      <c r="AI57" s="251"/>
      <c r="AJ57" s="3"/>
      <c r="AK57" s="3"/>
      <c r="AL57" s="3"/>
      <c r="AM57" s="3"/>
      <c r="AN57" s="3"/>
      <c r="AO57" s="367"/>
      <c r="AP57" s="101"/>
      <c r="AQ57" s="111">
        <v>0</v>
      </c>
      <c r="AR57" s="111">
        <v>0</v>
      </c>
    </row>
    <row r="58" spans="1:44" ht="16.5" customHeight="1">
      <c r="A58" s="246"/>
      <c r="B58" s="6" t="s">
        <v>9</v>
      </c>
      <c r="C58" s="287"/>
      <c r="D58" s="287"/>
      <c r="E58" s="299"/>
      <c r="F58" s="300"/>
      <c r="G58" s="245">
        <v>2096.3</v>
      </c>
      <c r="H58" s="340"/>
      <c r="I58" s="307">
        <v>2355.1</v>
      </c>
      <c r="J58" s="307"/>
      <c r="K58" s="307"/>
      <c r="L58" s="307">
        <v>2721.4</v>
      </c>
      <c r="M58" s="307"/>
      <c r="N58" s="307"/>
      <c r="O58" s="9">
        <v>2721.4</v>
      </c>
      <c r="P58" s="244"/>
      <c r="Q58" s="244"/>
      <c r="R58" s="244"/>
      <c r="S58" s="244"/>
      <c r="T58" s="38">
        <v>0</v>
      </c>
      <c r="U58" s="252">
        <v>0</v>
      </c>
      <c r="V58" s="252"/>
      <c r="W58" s="252"/>
      <c r="X58" s="252">
        <v>0</v>
      </c>
      <c r="Y58" s="252"/>
      <c r="Z58" s="252"/>
      <c r="AA58" s="252">
        <v>71</v>
      </c>
      <c r="AB58" s="252"/>
      <c r="AC58" s="252"/>
      <c r="AD58" s="252">
        <v>71</v>
      </c>
      <c r="AE58" s="252"/>
      <c r="AF58" s="252"/>
      <c r="AG58" s="252">
        <v>71</v>
      </c>
      <c r="AH58" s="252"/>
      <c r="AI58" s="252"/>
      <c r="AJ58" s="3">
        <v>-74.90000000000009</v>
      </c>
      <c r="AK58" s="3">
        <v>-333.6999999999998</v>
      </c>
      <c r="AL58" s="3">
        <v>-700</v>
      </c>
      <c r="AM58" s="3"/>
      <c r="AN58" s="3">
        <v>2021.4</v>
      </c>
      <c r="AO58" s="367"/>
      <c r="AP58" s="101">
        <v>2021.4</v>
      </c>
      <c r="AQ58" s="111">
        <v>71</v>
      </c>
      <c r="AR58" s="111">
        <v>71</v>
      </c>
    </row>
    <row r="59" spans="1:44" ht="16.5" customHeight="1">
      <c r="A59" s="246"/>
      <c r="B59" s="23" t="s">
        <v>33</v>
      </c>
      <c r="C59" s="287"/>
      <c r="D59" s="287"/>
      <c r="E59" s="299"/>
      <c r="F59" s="300"/>
      <c r="G59" s="245">
        <v>570</v>
      </c>
      <c r="H59" s="340"/>
      <c r="I59" s="307">
        <v>650</v>
      </c>
      <c r="J59" s="307"/>
      <c r="K59" s="307"/>
      <c r="L59" s="307">
        <v>700</v>
      </c>
      <c r="M59" s="307"/>
      <c r="N59" s="307"/>
      <c r="O59" s="9">
        <v>700</v>
      </c>
      <c r="P59" s="244"/>
      <c r="Q59" s="244"/>
      <c r="R59" s="244"/>
      <c r="S59" s="244"/>
      <c r="T59" s="25">
        <v>230</v>
      </c>
      <c r="U59" s="214">
        <v>230</v>
      </c>
      <c r="V59" s="214"/>
      <c r="W59" s="214"/>
      <c r="X59" s="214">
        <v>230</v>
      </c>
      <c r="Y59" s="214"/>
      <c r="Z59" s="214"/>
      <c r="AA59" s="214">
        <v>230</v>
      </c>
      <c r="AB59" s="214"/>
      <c r="AC59" s="214"/>
      <c r="AD59" s="214">
        <v>230</v>
      </c>
      <c r="AE59" s="214"/>
      <c r="AF59" s="214"/>
      <c r="AG59" s="214">
        <v>230</v>
      </c>
      <c r="AH59" s="214"/>
      <c r="AI59" s="214"/>
      <c r="AJ59" s="22"/>
      <c r="AK59" s="22"/>
      <c r="AL59" s="22"/>
      <c r="AM59" s="22"/>
      <c r="AN59" s="22"/>
      <c r="AO59" s="367"/>
      <c r="AP59" s="101"/>
      <c r="AQ59" s="111">
        <v>230</v>
      </c>
      <c r="AR59" s="111">
        <v>230</v>
      </c>
    </row>
    <row r="60" spans="1:44" ht="18" customHeight="1">
      <c r="A60" s="246"/>
      <c r="B60" s="23" t="s">
        <v>111</v>
      </c>
      <c r="C60" s="288"/>
      <c r="D60" s="288"/>
      <c r="E60" s="301"/>
      <c r="F60" s="302"/>
      <c r="G60" s="245">
        <v>570</v>
      </c>
      <c r="H60" s="340"/>
      <c r="I60" s="307">
        <v>650</v>
      </c>
      <c r="J60" s="307"/>
      <c r="K60" s="307"/>
      <c r="L60" s="307">
        <v>700</v>
      </c>
      <c r="M60" s="307"/>
      <c r="N60" s="307"/>
      <c r="O60" s="9">
        <v>700</v>
      </c>
      <c r="P60" s="244"/>
      <c r="Q60" s="244"/>
      <c r="R60" s="244"/>
      <c r="S60" s="244"/>
      <c r="T60" s="25">
        <v>0</v>
      </c>
      <c r="U60" s="214">
        <v>0</v>
      </c>
      <c r="V60" s="214"/>
      <c r="W60" s="214"/>
      <c r="X60" s="214">
        <v>0</v>
      </c>
      <c r="Y60" s="214"/>
      <c r="Z60" s="214"/>
      <c r="AA60" s="214">
        <v>421</v>
      </c>
      <c r="AB60" s="214"/>
      <c r="AC60" s="214"/>
      <c r="AD60" s="214">
        <v>0</v>
      </c>
      <c r="AE60" s="214"/>
      <c r="AF60" s="214"/>
      <c r="AG60" s="214">
        <v>0</v>
      </c>
      <c r="AH60" s="214"/>
      <c r="AI60" s="214"/>
      <c r="AJ60" s="3"/>
      <c r="AK60" s="3"/>
      <c r="AL60" s="3"/>
      <c r="AM60" s="3"/>
      <c r="AN60" s="3"/>
      <c r="AO60" s="367"/>
      <c r="AP60" s="101"/>
      <c r="AQ60" s="111">
        <v>0</v>
      </c>
      <c r="AR60" s="111">
        <v>0</v>
      </c>
    </row>
    <row r="61" spans="1:44" ht="93" customHeight="1">
      <c r="A61" s="5">
        <v>12</v>
      </c>
      <c r="B61" s="24" t="s">
        <v>61</v>
      </c>
      <c r="C61" s="286" t="s">
        <v>56</v>
      </c>
      <c r="D61" s="286" t="s">
        <v>116</v>
      </c>
      <c r="E61" s="297"/>
      <c r="F61" s="298"/>
      <c r="G61" s="244"/>
      <c r="H61" s="382"/>
      <c r="I61" s="349"/>
      <c r="J61" s="349"/>
      <c r="K61" s="349"/>
      <c r="L61" s="349"/>
      <c r="M61" s="349"/>
      <c r="N61" s="349"/>
      <c r="O61" s="9"/>
      <c r="P61" s="244"/>
      <c r="Q61" s="244"/>
      <c r="R61" s="244"/>
      <c r="S61" s="244"/>
      <c r="T61" s="40">
        <f>T62+T63+T64</f>
        <v>0</v>
      </c>
      <c r="U61" s="256">
        <f>U62+U63+U64</f>
        <v>219.2</v>
      </c>
      <c r="V61" s="265"/>
      <c r="W61" s="266"/>
      <c r="X61" s="256">
        <f>X62+X63+X64</f>
        <v>219.2</v>
      </c>
      <c r="Y61" s="265"/>
      <c r="Z61" s="266"/>
      <c r="AA61" s="256">
        <f>AA62+AA63+AA64</f>
        <v>399.24</v>
      </c>
      <c r="AB61" s="265"/>
      <c r="AC61" s="266"/>
      <c r="AD61" s="256">
        <f>AD62+AD63+AD64</f>
        <v>399.24</v>
      </c>
      <c r="AE61" s="265"/>
      <c r="AF61" s="266"/>
      <c r="AG61" s="256">
        <f>AG62+AG63+AG64</f>
        <v>399.24</v>
      </c>
      <c r="AH61" s="265"/>
      <c r="AI61" s="266"/>
      <c r="AJ61" s="3"/>
      <c r="AK61" s="3"/>
      <c r="AL61" s="3"/>
      <c r="AM61" s="3"/>
      <c r="AN61" s="3"/>
      <c r="AO61" s="367" t="s">
        <v>17</v>
      </c>
      <c r="AP61" s="101"/>
      <c r="AQ61" s="112">
        <f>AQ62+AQ63+AQ64</f>
        <v>0</v>
      </c>
      <c r="AR61" s="112">
        <f>AR62+AR63+AR64</f>
        <v>0</v>
      </c>
    </row>
    <row r="62" spans="1:44" ht="21.75" customHeight="1">
      <c r="A62" s="246"/>
      <c r="B62" s="6" t="s">
        <v>8</v>
      </c>
      <c r="C62" s="287"/>
      <c r="D62" s="287"/>
      <c r="E62" s="299"/>
      <c r="F62" s="300"/>
      <c r="G62" s="244"/>
      <c r="H62" s="382"/>
      <c r="I62" s="349"/>
      <c r="J62" s="349"/>
      <c r="K62" s="349"/>
      <c r="L62" s="349"/>
      <c r="M62" s="349"/>
      <c r="N62" s="349"/>
      <c r="O62" s="9"/>
      <c r="P62" s="244"/>
      <c r="Q62" s="244"/>
      <c r="R62" s="244"/>
      <c r="S62" s="244"/>
      <c r="T62" s="25">
        <v>0</v>
      </c>
      <c r="U62" s="214">
        <v>0</v>
      </c>
      <c r="V62" s="214"/>
      <c r="W62" s="214"/>
      <c r="X62" s="214">
        <v>0</v>
      </c>
      <c r="Y62" s="214"/>
      <c r="Z62" s="214"/>
      <c r="AA62" s="214">
        <v>0</v>
      </c>
      <c r="AB62" s="214"/>
      <c r="AC62" s="214"/>
      <c r="AD62" s="214">
        <v>0</v>
      </c>
      <c r="AE62" s="214"/>
      <c r="AF62" s="214"/>
      <c r="AG62" s="214">
        <v>0</v>
      </c>
      <c r="AH62" s="214"/>
      <c r="AI62" s="214"/>
      <c r="AJ62" s="3"/>
      <c r="AK62" s="3"/>
      <c r="AL62" s="3"/>
      <c r="AM62" s="3"/>
      <c r="AN62" s="3"/>
      <c r="AO62" s="367"/>
      <c r="AP62" s="101"/>
      <c r="AQ62" s="111">
        <v>0</v>
      </c>
      <c r="AR62" s="111">
        <v>0</v>
      </c>
    </row>
    <row r="63" spans="1:44" ht="21" customHeight="1">
      <c r="A63" s="246"/>
      <c r="B63" s="6" t="s">
        <v>9</v>
      </c>
      <c r="C63" s="287"/>
      <c r="D63" s="287"/>
      <c r="E63" s="299"/>
      <c r="F63" s="300"/>
      <c r="G63" s="308">
        <v>1000</v>
      </c>
      <c r="H63" s="387"/>
      <c r="I63" s="338">
        <v>817</v>
      </c>
      <c r="J63" s="338"/>
      <c r="K63" s="338"/>
      <c r="L63" s="338">
        <v>817</v>
      </c>
      <c r="M63" s="338"/>
      <c r="N63" s="338"/>
      <c r="O63" s="9">
        <v>817</v>
      </c>
      <c r="P63" s="244"/>
      <c r="Q63" s="244"/>
      <c r="R63" s="244"/>
      <c r="S63" s="244"/>
      <c r="T63" s="25">
        <v>0</v>
      </c>
      <c r="U63" s="214">
        <v>19.2</v>
      </c>
      <c r="V63" s="214"/>
      <c r="W63" s="214"/>
      <c r="X63" s="214">
        <v>19.2</v>
      </c>
      <c r="Y63" s="214"/>
      <c r="Z63" s="214"/>
      <c r="AA63" s="214">
        <v>0</v>
      </c>
      <c r="AB63" s="214"/>
      <c r="AC63" s="214"/>
      <c r="AD63" s="214">
        <v>0</v>
      </c>
      <c r="AE63" s="214"/>
      <c r="AF63" s="214"/>
      <c r="AG63" s="214">
        <v>0</v>
      </c>
      <c r="AH63" s="214"/>
      <c r="AI63" s="214"/>
      <c r="AJ63" s="3">
        <v>-100</v>
      </c>
      <c r="AK63" s="3">
        <v>0</v>
      </c>
      <c r="AL63" s="3">
        <v>0</v>
      </c>
      <c r="AM63" s="3">
        <v>400</v>
      </c>
      <c r="AN63" s="3">
        <v>500</v>
      </c>
      <c r="AO63" s="367"/>
      <c r="AP63" s="101">
        <v>600</v>
      </c>
      <c r="AQ63" s="111">
        <v>0</v>
      </c>
      <c r="AR63" s="111">
        <v>0</v>
      </c>
    </row>
    <row r="64" spans="1:44" ht="20.25" customHeight="1">
      <c r="A64" s="306"/>
      <c r="B64" s="27" t="s">
        <v>33</v>
      </c>
      <c r="C64" s="288"/>
      <c r="D64" s="288"/>
      <c r="E64" s="301"/>
      <c r="F64" s="302"/>
      <c r="G64" s="384">
        <v>205</v>
      </c>
      <c r="H64" s="385"/>
      <c r="I64" s="386">
        <v>215</v>
      </c>
      <c r="J64" s="386"/>
      <c r="K64" s="386"/>
      <c r="L64" s="386">
        <v>230</v>
      </c>
      <c r="M64" s="386"/>
      <c r="N64" s="386"/>
      <c r="O64" s="36">
        <v>230</v>
      </c>
      <c r="P64" s="295"/>
      <c r="Q64" s="295"/>
      <c r="R64" s="295"/>
      <c r="S64" s="295"/>
      <c r="T64" s="29">
        <v>0</v>
      </c>
      <c r="U64" s="238">
        <v>200</v>
      </c>
      <c r="V64" s="238"/>
      <c r="W64" s="238"/>
      <c r="X64" s="238">
        <v>200</v>
      </c>
      <c r="Y64" s="238"/>
      <c r="Z64" s="238"/>
      <c r="AA64" s="238">
        <v>399.24</v>
      </c>
      <c r="AB64" s="238"/>
      <c r="AC64" s="238"/>
      <c r="AD64" s="238">
        <v>399.24</v>
      </c>
      <c r="AE64" s="238"/>
      <c r="AF64" s="238"/>
      <c r="AG64" s="238">
        <v>399.24</v>
      </c>
      <c r="AH64" s="238"/>
      <c r="AI64" s="238"/>
      <c r="AJ64" s="97"/>
      <c r="AK64" s="97"/>
      <c r="AL64" s="97"/>
      <c r="AM64" s="97"/>
      <c r="AN64" s="97"/>
      <c r="AO64" s="368"/>
      <c r="AP64" s="102"/>
      <c r="AQ64" s="113">
        <v>0</v>
      </c>
      <c r="AR64" s="113">
        <v>0</v>
      </c>
    </row>
    <row r="65" spans="1:44" ht="16.5" customHeight="1">
      <c r="A65" s="318" t="s">
        <v>169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20"/>
    </row>
    <row r="66" spans="2:44" ht="16.5" customHeight="1">
      <c r="B66" s="46"/>
      <c r="C66" s="46"/>
      <c r="D66" s="46"/>
      <c r="E66" s="46"/>
      <c r="F66" s="11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121">
        <f>T67+T75</f>
        <v>4618.7</v>
      </c>
      <c r="U66" s="228">
        <f>U67+U75</f>
        <v>4508.05</v>
      </c>
      <c r="V66" s="314"/>
      <c r="W66" s="315"/>
      <c r="X66" s="441">
        <f>X67+X75</f>
        <v>4827.68</v>
      </c>
      <c r="Y66" s="319"/>
      <c r="Z66" s="320"/>
      <c r="AA66" s="228">
        <f>AA67+AA75</f>
        <v>5274.969999999999</v>
      </c>
      <c r="AB66" s="229"/>
      <c r="AC66" s="230"/>
      <c r="AD66" s="228">
        <f>AD67+AD75</f>
        <v>5689.73</v>
      </c>
      <c r="AE66" s="229"/>
      <c r="AF66" s="230"/>
      <c r="AG66" s="228">
        <f>AG67+AG75</f>
        <v>6123</v>
      </c>
      <c r="AH66" s="229"/>
      <c r="AI66" s="230"/>
      <c r="AJ66" s="66"/>
      <c r="AK66" s="67"/>
      <c r="AL66" s="67"/>
      <c r="AM66" s="67"/>
      <c r="AN66" s="67"/>
      <c r="AO66" s="68"/>
      <c r="AP66" s="103"/>
      <c r="AQ66" s="139">
        <f>AQ67+AQ75</f>
        <v>5525.84</v>
      </c>
      <c r="AR66" s="206">
        <f>AR67+AR75</f>
        <v>4810.15</v>
      </c>
    </row>
    <row r="67" spans="1:44" ht="48" customHeight="1">
      <c r="A67" s="310">
        <v>13</v>
      </c>
      <c r="B67" s="389" t="s">
        <v>62</v>
      </c>
      <c r="C67" s="286" t="s">
        <v>57</v>
      </c>
      <c r="D67" s="286" t="s">
        <v>180</v>
      </c>
      <c r="E67" s="289" t="s">
        <v>152</v>
      </c>
      <c r="F67" s="290"/>
      <c r="G67" s="347">
        <v>20547.9</v>
      </c>
      <c r="H67" s="388"/>
      <c r="I67" s="33"/>
      <c r="J67" s="347">
        <v>22247.3</v>
      </c>
      <c r="K67" s="388"/>
      <c r="L67" s="33"/>
      <c r="M67" s="347">
        <v>19883.8</v>
      </c>
      <c r="N67" s="388"/>
      <c r="O67" s="33"/>
      <c r="P67" s="337"/>
      <c r="Q67" s="337"/>
      <c r="R67" s="337"/>
      <c r="S67" s="337"/>
      <c r="T67" s="39">
        <f>T71+T72+T73</f>
        <v>1154</v>
      </c>
      <c r="U67" s="242">
        <f>U71+U72+U73</f>
        <v>1062.48</v>
      </c>
      <c r="V67" s="242"/>
      <c r="W67" s="242"/>
      <c r="X67" s="242">
        <f>X71+X72+X73</f>
        <v>1062.48</v>
      </c>
      <c r="Y67" s="242"/>
      <c r="Z67" s="242"/>
      <c r="AA67" s="242">
        <f>AA71+AA72+AA73</f>
        <v>1062.48</v>
      </c>
      <c r="AB67" s="242"/>
      <c r="AC67" s="242"/>
      <c r="AD67" s="242">
        <f>AD71+AD72+AD73</f>
        <v>1062.48</v>
      </c>
      <c r="AE67" s="242"/>
      <c r="AF67" s="242"/>
      <c r="AG67" s="242">
        <f>AG71+AG72+AG73</f>
        <v>792.74</v>
      </c>
      <c r="AH67" s="242"/>
      <c r="AI67" s="242"/>
      <c r="AJ67" s="381"/>
      <c r="AK67" s="381"/>
      <c r="AL67" s="381"/>
      <c r="AM67" s="381"/>
      <c r="AN67" s="381"/>
      <c r="AO67" s="367" t="s">
        <v>18</v>
      </c>
      <c r="AP67" s="392"/>
      <c r="AQ67" s="112">
        <f>AQ71+AQ72+AQ73</f>
        <v>1100</v>
      </c>
      <c r="AR67" s="112">
        <f>AR71+AR72+AR73</f>
        <v>627.73</v>
      </c>
    </row>
    <row r="68" spans="1:44" ht="15" customHeight="1" hidden="1">
      <c r="A68" s="246"/>
      <c r="B68" s="390"/>
      <c r="C68" s="287"/>
      <c r="D68" s="287"/>
      <c r="E68" s="291"/>
      <c r="F68" s="292"/>
      <c r="G68" s="387"/>
      <c r="H68" s="387"/>
      <c r="I68" s="7"/>
      <c r="J68" s="387"/>
      <c r="K68" s="387"/>
      <c r="L68" s="7"/>
      <c r="M68" s="387"/>
      <c r="N68" s="387"/>
      <c r="O68" s="7"/>
      <c r="P68" s="244"/>
      <c r="Q68" s="244"/>
      <c r="R68" s="244"/>
      <c r="S68" s="244"/>
      <c r="T68" s="40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381"/>
      <c r="AK68" s="381"/>
      <c r="AL68" s="381"/>
      <c r="AM68" s="381"/>
      <c r="AN68" s="381"/>
      <c r="AO68" s="367"/>
      <c r="AP68" s="392"/>
      <c r="AQ68" s="111"/>
      <c r="AR68" s="111"/>
    </row>
    <row r="69" spans="1:44" ht="15" customHeight="1" hidden="1">
      <c r="A69" s="246"/>
      <c r="B69" s="390"/>
      <c r="C69" s="287"/>
      <c r="D69" s="287"/>
      <c r="E69" s="291"/>
      <c r="F69" s="292"/>
      <c r="G69" s="387"/>
      <c r="H69" s="387"/>
      <c r="I69" s="7"/>
      <c r="J69" s="387"/>
      <c r="K69" s="387"/>
      <c r="L69" s="7"/>
      <c r="M69" s="387"/>
      <c r="N69" s="387"/>
      <c r="O69" s="7"/>
      <c r="P69" s="244"/>
      <c r="Q69" s="244"/>
      <c r="R69" s="244"/>
      <c r="S69" s="244"/>
      <c r="T69" s="40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381"/>
      <c r="AK69" s="381"/>
      <c r="AL69" s="381"/>
      <c r="AM69" s="381"/>
      <c r="AN69" s="381"/>
      <c r="AO69" s="367"/>
      <c r="AP69" s="392"/>
      <c r="AQ69" s="111"/>
      <c r="AR69" s="111"/>
    </row>
    <row r="70" spans="1:44" ht="31.5" customHeight="1" hidden="1">
      <c r="A70" s="246"/>
      <c r="B70" s="391"/>
      <c r="C70" s="287"/>
      <c r="D70" s="287"/>
      <c r="E70" s="291"/>
      <c r="F70" s="292"/>
      <c r="G70" s="387"/>
      <c r="H70" s="387"/>
      <c r="I70" s="7"/>
      <c r="J70" s="387"/>
      <c r="K70" s="387"/>
      <c r="L70" s="7"/>
      <c r="M70" s="387"/>
      <c r="N70" s="387"/>
      <c r="O70" s="7"/>
      <c r="P70" s="244"/>
      <c r="Q70" s="244"/>
      <c r="R70" s="244"/>
      <c r="S70" s="244"/>
      <c r="T70" s="40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381"/>
      <c r="AK70" s="381"/>
      <c r="AL70" s="381"/>
      <c r="AM70" s="381"/>
      <c r="AN70" s="381"/>
      <c r="AO70" s="367"/>
      <c r="AP70" s="392"/>
      <c r="AQ70" s="111"/>
      <c r="AR70" s="111"/>
    </row>
    <row r="71" spans="1:44" ht="21.75" customHeight="1">
      <c r="A71" s="246"/>
      <c r="B71" s="6" t="s">
        <v>8</v>
      </c>
      <c r="C71" s="287"/>
      <c r="D71" s="287"/>
      <c r="E71" s="291"/>
      <c r="F71" s="292"/>
      <c r="G71" s="244"/>
      <c r="H71" s="387"/>
      <c r="I71" s="7"/>
      <c r="J71" s="338"/>
      <c r="K71" s="387"/>
      <c r="L71" s="7"/>
      <c r="M71" s="338"/>
      <c r="N71" s="387"/>
      <c r="O71" s="7"/>
      <c r="P71" s="244"/>
      <c r="Q71" s="244"/>
      <c r="R71" s="244"/>
      <c r="S71" s="244"/>
      <c r="T71" s="25">
        <v>0</v>
      </c>
      <c r="U71" s="214">
        <v>0</v>
      </c>
      <c r="V71" s="214"/>
      <c r="W71" s="214"/>
      <c r="X71" s="214">
        <v>0</v>
      </c>
      <c r="Y71" s="214"/>
      <c r="Z71" s="214"/>
      <c r="AA71" s="214">
        <v>0</v>
      </c>
      <c r="AB71" s="214"/>
      <c r="AC71" s="214"/>
      <c r="AD71" s="214">
        <v>0</v>
      </c>
      <c r="AE71" s="214"/>
      <c r="AF71" s="214"/>
      <c r="AG71" s="214">
        <v>0</v>
      </c>
      <c r="AH71" s="214"/>
      <c r="AI71" s="214"/>
      <c r="AJ71" s="3"/>
      <c r="AK71" s="3"/>
      <c r="AL71" s="3"/>
      <c r="AM71" s="3"/>
      <c r="AN71" s="3"/>
      <c r="AO71" s="367"/>
      <c r="AP71" s="101"/>
      <c r="AQ71" s="111">
        <v>0</v>
      </c>
      <c r="AR71" s="111">
        <v>0</v>
      </c>
    </row>
    <row r="72" spans="1:44" ht="18.75" customHeight="1">
      <c r="A72" s="246"/>
      <c r="B72" s="6" t="s">
        <v>9</v>
      </c>
      <c r="C72" s="287"/>
      <c r="D72" s="287"/>
      <c r="E72" s="291"/>
      <c r="F72" s="292"/>
      <c r="G72" s="338">
        <v>20339.9</v>
      </c>
      <c r="H72" s="387"/>
      <c r="I72" s="7"/>
      <c r="J72" s="338">
        <v>22039.3</v>
      </c>
      <c r="K72" s="387"/>
      <c r="L72" s="7"/>
      <c r="M72" s="338">
        <v>19675.8</v>
      </c>
      <c r="N72" s="387"/>
      <c r="O72" s="7"/>
      <c r="P72" s="244"/>
      <c r="Q72" s="244"/>
      <c r="R72" s="244"/>
      <c r="S72" s="244"/>
      <c r="T72" s="25">
        <v>0</v>
      </c>
      <c r="U72" s="214">
        <v>0</v>
      </c>
      <c r="V72" s="214"/>
      <c r="W72" s="214"/>
      <c r="X72" s="214">
        <v>0</v>
      </c>
      <c r="Y72" s="214"/>
      <c r="Z72" s="214"/>
      <c r="AA72" s="214">
        <v>0</v>
      </c>
      <c r="AB72" s="214"/>
      <c r="AC72" s="214"/>
      <c r="AD72" s="214">
        <v>0</v>
      </c>
      <c r="AE72" s="214"/>
      <c r="AF72" s="214"/>
      <c r="AG72" s="214">
        <v>0</v>
      </c>
      <c r="AH72" s="214"/>
      <c r="AI72" s="214"/>
      <c r="AJ72" s="3">
        <v>70</v>
      </c>
      <c r="AK72" s="3">
        <v>0</v>
      </c>
      <c r="AL72" s="3">
        <v>0</v>
      </c>
      <c r="AM72" s="10">
        <v>756.7</v>
      </c>
      <c r="AN72" s="10">
        <v>19653.2</v>
      </c>
      <c r="AO72" s="367"/>
      <c r="AP72" s="101"/>
      <c r="AQ72" s="111">
        <v>0</v>
      </c>
      <c r="AR72" s="111">
        <v>0</v>
      </c>
    </row>
    <row r="73" spans="1:44" ht="18.75" customHeight="1">
      <c r="A73" s="246"/>
      <c r="B73" s="27" t="s">
        <v>33</v>
      </c>
      <c r="C73" s="288"/>
      <c r="D73" s="288"/>
      <c r="E73" s="293"/>
      <c r="F73" s="294"/>
      <c r="G73" s="338">
        <v>208</v>
      </c>
      <c r="H73" s="387"/>
      <c r="I73" s="7"/>
      <c r="J73" s="338">
        <v>208</v>
      </c>
      <c r="K73" s="387"/>
      <c r="L73" s="7"/>
      <c r="M73" s="338">
        <v>208</v>
      </c>
      <c r="N73" s="387"/>
      <c r="O73" s="7"/>
      <c r="P73" s="244"/>
      <c r="Q73" s="244"/>
      <c r="R73" s="244"/>
      <c r="S73" s="244"/>
      <c r="T73" s="25">
        <v>1154</v>
      </c>
      <c r="U73" s="214">
        <v>1062.48</v>
      </c>
      <c r="V73" s="214"/>
      <c r="W73" s="214"/>
      <c r="X73" s="214">
        <v>1062.48</v>
      </c>
      <c r="Y73" s="214"/>
      <c r="Z73" s="214"/>
      <c r="AA73" s="214">
        <f>U73</f>
        <v>1062.48</v>
      </c>
      <c r="AB73" s="214"/>
      <c r="AC73" s="214"/>
      <c r="AD73" s="214">
        <f>U73</f>
        <v>1062.48</v>
      </c>
      <c r="AE73" s="214"/>
      <c r="AF73" s="214"/>
      <c r="AG73" s="214">
        <v>792.74</v>
      </c>
      <c r="AH73" s="214"/>
      <c r="AI73" s="214"/>
      <c r="AJ73" s="3"/>
      <c r="AK73" s="3"/>
      <c r="AL73" s="3"/>
      <c r="AM73" s="3"/>
      <c r="AN73" s="3"/>
      <c r="AO73" s="367"/>
      <c r="AP73" s="101"/>
      <c r="AQ73" s="111">
        <v>1100</v>
      </c>
      <c r="AR73" s="111">
        <v>627.73</v>
      </c>
    </row>
    <row r="74" spans="1:44" ht="15" customHeight="1" hidden="1">
      <c r="A74" s="5"/>
      <c r="B74" s="6"/>
      <c r="C74" s="6"/>
      <c r="D74" s="6"/>
      <c r="E74" s="6"/>
      <c r="F74" s="6"/>
      <c r="G74" s="7"/>
      <c r="H74" s="21"/>
      <c r="I74" s="7"/>
      <c r="J74" s="7"/>
      <c r="K74" s="21"/>
      <c r="L74" s="7"/>
      <c r="M74" s="7"/>
      <c r="N74" s="21"/>
      <c r="O74" s="7"/>
      <c r="P74" s="6"/>
      <c r="Q74" s="6"/>
      <c r="R74" s="6"/>
      <c r="S74" s="6"/>
      <c r="T74" s="6"/>
      <c r="U74" s="246">
        <v>182920.1</v>
      </c>
      <c r="V74" s="246"/>
      <c r="W74" s="6"/>
      <c r="X74" s="246">
        <v>213043.5</v>
      </c>
      <c r="Y74" s="246"/>
      <c r="Z74" s="6"/>
      <c r="AA74" s="246">
        <v>147492.9</v>
      </c>
      <c r="AB74" s="246"/>
      <c r="AC74" s="246"/>
      <c r="AD74" s="246">
        <v>147492.9</v>
      </c>
      <c r="AE74" s="246"/>
      <c r="AF74" s="246"/>
      <c r="AG74" s="246">
        <v>147492.9</v>
      </c>
      <c r="AH74" s="246"/>
      <c r="AI74" s="246"/>
      <c r="AJ74" s="3"/>
      <c r="AK74" s="3"/>
      <c r="AL74" s="3"/>
      <c r="AM74" s="3"/>
      <c r="AN74" s="3"/>
      <c r="AO74" s="20"/>
      <c r="AP74" s="101"/>
      <c r="AQ74" s="108"/>
      <c r="AR74" s="108"/>
    </row>
    <row r="75" spans="1:44" ht="77.25" customHeight="1">
      <c r="A75" s="246">
        <v>14</v>
      </c>
      <c r="B75" s="24" t="s">
        <v>64</v>
      </c>
      <c r="C75" s="286" t="s">
        <v>63</v>
      </c>
      <c r="D75" s="286" t="s">
        <v>147</v>
      </c>
      <c r="E75" s="355" t="s">
        <v>181</v>
      </c>
      <c r="F75" s="357"/>
      <c r="G75" s="244"/>
      <c r="H75" s="387"/>
      <c r="I75" s="7"/>
      <c r="J75" s="338"/>
      <c r="K75" s="387"/>
      <c r="L75" s="7"/>
      <c r="M75" s="338"/>
      <c r="N75" s="387"/>
      <c r="O75" s="7"/>
      <c r="P75" s="244"/>
      <c r="Q75" s="244"/>
      <c r="R75" s="244"/>
      <c r="S75" s="244"/>
      <c r="T75" s="40">
        <f>T76+T77+T78</f>
        <v>3464.7</v>
      </c>
      <c r="U75" s="215">
        <f>U76+U77+U78</f>
        <v>3445.57</v>
      </c>
      <c r="V75" s="215"/>
      <c r="W75" s="215"/>
      <c r="X75" s="215">
        <f>X76+X77+X78</f>
        <v>3765.2</v>
      </c>
      <c r="Y75" s="215"/>
      <c r="Z75" s="215"/>
      <c r="AA75" s="215">
        <f>AA76+AA77+AA78</f>
        <v>4212.49</v>
      </c>
      <c r="AB75" s="215"/>
      <c r="AC75" s="215"/>
      <c r="AD75" s="215">
        <f>AD76+AD77+AD78</f>
        <v>4627.25</v>
      </c>
      <c r="AE75" s="215"/>
      <c r="AF75" s="215"/>
      <c r="AG75" s="215">
        <f>AG76+AG77+AG78</f>
        <v>5330.26</v>
      </c>
      <c r="AH75" s="215"/>
      <c r="AI75" s="215"/>
      <c r="AJ75" s="3"/>
      <c r="AK75" s="3"/>
      <c r="AL75" s="3"/>
      <c r="AM75" s="3"/>
      <c r="AN75" s="3"/>
      <c r="AO75" s="367" t="s">
        <v>19</v>
      </c>
      <c r="AP75" s="101"/>
      <c r="AQ75" s="112">
        <f>AQ76+AQ77+AQ78</f>
        <v>4425.84</v>
      </c>
      <c r="AR75" s="112">
        <f>AR76+AR77+AR78</f>
        <v>4182.42</v>
      </c>
    </row>
    <row r="76" spans="1:44" ht="20.25" customHeight="1">
      <c r="A76" s="246"/>
      <c r="B76" s="6" t="s">
        <v>8</v>
      </c>
      <c r="C76" s="287"/>
      <c r="D76" s="287"/>
      <c r="E76" s="452"/>
      <c r="F76" s="453"/>
      <c r="G76" s="244"/>
      <c r="H76" s="382"/>
      <c r="I76" s="9"/>
      <c r="J76" s="349"/>
      <c r="K76" s="382"/>
      <c r="L76" s="9"/>
      <c r="M76" s="349"/>
      <c r="N76" s="382"/>
      <c r="O76" s="9"/>
      <c r="P76" s="244"/>
      <c r="Q76" s="244"/>
      <c r="R76" s="244"/>
      <c r="S76" s="244"/>
      <c r="T76" s="25">
        <v>0</v>
      </c>
      <c r="U76" s="214">
        <v>0</v>
      </c>
      <c r="V76" s="214"/>
      <c r="W76" s="214"/>
      <c r="X76" s="214">
        <v>0</v>
      </c>
      <c r="Y76" s="214"/>
      <c r="Z76" s="214"/>
      <c r="AA76" s="214">
        <v>0</v>
      </c>
      <c r="AB76" s="214"/>
      <c r="AC76" s="214"/>
      <c r="AD76" s="214">
        <v>0</v>
      </c>
      <c r="AE76" s="214"/>
      <c r="AF76" s="214"/>
      <c r="AG76" s="214">
        <v>0</v>
      </c>
      <c r="AH76" s="214"/>
      <c r="AI76" s="214"/>
      <c r="AJ76" s="3"/>
      <c r="AK76" s="3"/>
      <c r="AL76" s="3"/>
      <c r="AM76" s="3"/>
      <c r="AN76" s="3"/>
      <c r="AO76" s="367"/>
      <c r="AP76" s="101"/>
      <c r="AQ76" s="111">
        <v>0</v>
      </c>
      <c r="AR76" s="111">
        <v>0</v>
      </c>
    </row>
    <row r="77" spans="1:44" ht="20.25" customHeight="1">
      <c r="A77" s="246"/>
      <c r="B77" s="6" t="s">
        <v>9</v>
      </c>
      <c r="C77" s="287"/>
      <c r="D77" s="287"/>
      <c r="E77" s="452"/>
      <c r="F77" s="453"/>
      <c r="G77" s="338">
        <v>344158.4</v>
      </c>
      <c r="H77" s="387"/>
      <c r="I77" s="7"/>
      <c r="J77" s="338">
        <v>678202</v>
      </c>
      <c r="K77" s="387"/>
      <c r="L77" s="7"/>
      <c r="M77" s="338">
        <v>1142955</v>
      </c>
      <c r="N77" s="387"/>
      <c r="O77" s="9"/>
      <c r="P77" s="244"/>
      <c r="Q77" s="244"/>
      <c r="R77" s="244"/>
      <c r="S77" s="244"/>
      <c r="T77" s="25">
        <v>0</v>
      </c>
      <c r="U77" s="214">
        <v>0</v>
      </c>
      <c r="V77" s="214"/>
      <c r="W77" s="214"/>
      <c r="X77" s="214">
        <v>0</v>
      </c>
      <c r="Y77" s="214"/>
      <c r="Z77" s="214"/>
      <c r="AA77" s="214">
        <v>0</v>
      </c>
      <c r="AB77" s="214"/>
      <c r="AC77" s="214"/>
      <c r="AD77" s="214">
        <v>0</v>
      </c>
      <c r="AE77" s="214"/>
      <c r="AF77" s="214"/>
      <c r="AG77" s="214">
        <v>606.38</v>
      </c>
      <c r="AH77" s="214"/>
      <c r="AI77" s="214"/>
      <c r="AJ77" s="3">
        <v>0</v>
      </c>
      <c r="AK77" s="3">
        <v>0</v>
      </c>
      <c r="AL77" s="3">
        <v>0</v>
      </c>
      <c r="AM77" s="3">
        <v>107912</v>
      </c>
      <c r="AN77" s="3">
        <v>272922.4</v>
      </c>
      <c r="AO77" s="367"/>
      <c r="AP77" s="101">
        <v>272692.1</v>
      </c>
      <c r="AQ77" s="111">
        <v>0</v>
      </c>
      <c r="AR77" s="111">
        <v>0</v>
      </c>
    </row>
    <row r="78" spans="1:44" ht="18" customHeight="1">
      <c r="A78" s="306"/>
      <c r="B78" s="27" t="s">
        <v>33</v>
      </c>
      <c r="C78" s="288"/>
      <c r="D78" s="288"/>
      <c r="E78" s="360"/>
      <c r="F78" s="454"/>
      <c r="G78" s="295"/>
      <c r="H78" s="296"/>
      <c r="I78" s="36"/>
      <c r="J78" s="393"/>
      <c r="K78" s="296"/>
      <c r="L78" s="36"/>
      <c r="M78" s="393"/>
      <c r="N78" s="296"/>
      <c r="O78" s="36"/>
      <c r="P78" s="295"/>
      <c r="Q78" s="295"/>
      <c r="R78" s="295"/>
      <c r="S78" s="295"/>
      <c r="T78" s="29">
        <v>3464.7</v>
      </c>
      <c r="U78" s="238">
        <v>3445.57</v>
      </c>
      <c r="V78" s="238"/>
      <c r="W78" s="238"/>
      <c r="X78" s="238">
        <v>3765.2</v>
      </c>
      <c r="Y78" s="238"/>
      <c r="Z78" s="238"/>
      <c r="AA78" s="238">
        <f>X78+447.29</f>
        <v>4212.49</v>
      </c>
      <c r="AB78" s="238"/>
      <c r="AC78" s="238"/>
      <c r="AD78" s="238">
        <v>4627.25</v>
      </c>
      <c r="AE78" s="238"/>
      <c r="AF78" s="238"/>
      <c r="AG78" s="238">
        <v>4723.88</v>
      </c>
      <c r="AH78" s="238"/>
      <c r="AI78" s="238"/>
      <c r="AJ78" s="97"/>
      <c r="AK78" s="97"/>
      <c r="AL78" s="97"/>
      <c r="AM78" s="97"/>
      <c r="AN78" s="97"/>
      <c r="AO78" s="368"/>
      <c r="AP78" s="102"/>
      <c r="AQ78" s="113">
        <v>4425.84</v>
      </c>
      <c r="AR78" s="113">
        <v>4182.42</v>
      </c>
    </row>
    <row r="79" spans="1:44" ht="18" customHeight="1">
      <c r="A79" s="318" t="s">
        <v>168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20"/>
    </row>
    <row r="80" spans="1:44" ht="18" customHeight="1">
      <c r="A80" s="124"/>
      <c r="B80" s="125"/>
      <c r="C80" s="124"/>
      <c r="D80" s="124"/>
      <c r="E80" s="334"/>
      <c r="F80" s="315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1">
        <f>T81+T86+T91+T95+T99+T103+T107</f>
        <v>310200.62</v>
      </c>
      <c r="U80" s="228">
        <f>U81+U86+U91+U95+U99+U103+U107+U112</f>
        <v>307256.50800000003</v>
      </c>
      <c r="V80" s="314"/>
      <c r="W80" s="315"/>
      <c r="X80" s="228">
        <f>X81+X86+X91+X95+X99+X103+X107+X112</f>
        <v>311993.34800000006</v>
      </c>
      <c r="Y80" s="314"/>
      <c r="Z80" s="315"/>
      <c r="AA80" s="228">
        <f>AA81+AA86+AA91+AA95+AA99+AA103+AA107+AA112</f>
        <v>321656.641</v>
      </c>
      <c r="AB80" s="229"/>
      <c r="AC80" s="230"/>
      <c r="AD80" s="228">
        <f>AD81+AD86+AD91+AD95+AD99+AD103+AD107+AD112</f>
        <v>325742.58</v>
      </c>
      <c r="AE80" s="229"/>
      <c r="AF80" s="230"/>
      <c r="AG80" s="228">
        <f>AG81+AG86+AG91+AG95+AG99+AG103+AG107+AG112</f>
        <v>348442.4600000001</v>
      </c>
      <c r="AH80" s="229"/>
      <c r="AI80" s="230"/>
      <c r="AJ80" s="66"/>
      <c r="AK80" s="67"/>
      <c r="AL80" s="67"/>
      <c r="AM80" s="67"/>
      <c r="AN80" s="67"/>
      <c r="AO80" s="68"/>
      <c r="AP80" s="103"/>
      <c r="AQ80" s="139">
        <f>AQ81+AQ86+AQ91+AQ95+AQ99+AQ103+AQ107+AN106+AQ112</f>
        <v>353872.41</v>
      </c>
      <c r="AR80" s="206">
        <f>AR81+AR86+AR91+AR95+AR99+AR103+AR107+AO106+AR112</f>
        <v>305202.3</v>
      </c>
    </row>
    <row r="81" spans="1:44" ht="48.75" customHeight="1">
      <c r="A81" s="310">
        <v>15</v>
      </c>
      <c r="B81" s="32" t="s">
        <v>67</v>
      </c>
      <c r="C81" s="286" t="s">
        <v>65</v>
      </c>
      <c r="D81" s="286" t="s">
        <v>144</v>
      </c>
      <c r="E81" s="297" t="s">
        <v>181</v>
      </c>
      <c r="F81" s="298"/>
      <c r="G81" s="337"/>
      <c r="H81" s="348"/>
      <c r="I81" s="30"/>
      <c r="J81" s="374"/>
      <c r="K81" s="348"/>
      <c r="L81" s="30"/>
      <c r="M81" s="374"/>
      <c r="N81" s="348"/>
      <c r="O81" s="30"/>
      <c r="P81" s="337"/>
      <c r="Q81" s="337"/>
      <c r="R81" s="337"/>
      <c r="S81" s="337"/>
      <c r="T81" s="39">
        <f>T82+T83+T85+T84</f>
        <v>213116.27000000002</v>
      </c>
      <c r="U81" s="256">
        <f>U82+U83+U85+U84</f>
        <v>213116.27000000002</v>
      </c>
      <c r="V81" s="257"/>
      <c r="W81" s="222"/>
      <c r="X81" s="256">
        <f>X82+X83+X85+X84</f>
        <v>214548.77000000002</v>
      </c>
      <c r="Y81" s="257"/>
      <c r="Z81" s="222"/>
      <c r="AA81" s="256">
        <f>AA82+AA83+AA85+AA84</f>
        <v>218601.43</v>
      </c>
      <c r="AB81" s="257"/>
      <c r="AC81" s="222"/>
      <c r="AD81" s="256">
        <f>AD82+AD83+AD85+AD84</f>
        <v>222365.05</v>
      </c>
      <c r="AE81" s="257"/>
      <c r="AF81" s="222"/>
      <c r="AG81" s="256">
        <f>AG82+AG83+AG85+AG84</f>
        <v>223403.56</v>
      </c>
      <c r="AH81" s="257"/>
      <c r="AI81" s="222"/>
      <c r="AJ81" s="3"/>
      <c r="AK81" s="3"/>
      <c r="AL81" s="3"/>
      <c r="AM81" s="3"/>
      <c r="AN81" s="3"/>
      <c r="AO81" s="394" t="s">
        <v>20</v>
      </c>
      <c r="AP81" s="101"/>
      <c r="AQ81" s="112">
        <f>AQ82+AQ83+AQ85+AQ84</f>
        <v>204755.18</v>
      </c>
      <c r="AR81" s="112">
        <f>AR82+AR83+AR85+AR84</f>
        <v>198179.84999999998</v>
      </c>
    </row>
    <row r="82" spans="1:44" ht="20.25" customHeight="1">
      <c r="A82" s="246"/>
      <c r="B82" s="6" t="s">
        <v>8</v>
      </c>
      <c r="C82" s="287"/>
      <c r="D82" s="287"/>
      <c r="E82" s="299"/>
      <c r="F82" s="300"/>
      <c r="G82" s="244"/>
      <c r="H82" s="382"/>
      <c r="I82" s="9"/>
      <c r="J82" s="349"/>
      <c r="K82" s="382"/>
      <c r="L82" s="9"/>
      <c r="M82" s="349"/>
      <c r="N82" s="382"/>
      <c r="O82" s="9"/>
      <c r="P82" s="244"/>
      <c r="Q82" s="244"/>
      <c r="R82" s="244"/>
      <c r="S82" s="244"/>
      <c r="T82" s="25">
        <v>0</v>
      </c>
      <c r="U82" s="214">
        <v>0</v>
      </c>
      <c r="V82" s="214"/>
      <c r="W82" s="214"/>
      <c r="X82" s="214">
        <v>0</v>
      </c>
      <c r="Y82" s="214"/>
      <c r="Z82" s="214"/>
      <c r="AA82" s="214">
        <v>0</v>
      </c>
      <c r="AB82" s="214"/>
      <c r="AC82" s="214"/>
      <c r="AD82" s="214">
        <v>0</v>
      </c>
      <c r="AE82" s="214"/>
      <c r="AF82" s="214"/>
      <c r="AG82" s="214">
        <v>0</v>
      </c>
      <c r="AH82" s="214"/>
      <c r="AI82" s="214"/>
      <c r="AJ82" s="3"/>
      <c r="AK82" s="3"/>
      <c r="AL82" s="3"/>
      <c r="AM82" s="3"/>
      <c r="AN82" s="3"/>
      <c r="AO82" s="394"/>
      <c r="AP82" s="101"/>
      <c r="AQ82" s="111">
        <v>0</v>
      </c>
      <c r="AR82" s="111">
        <v>0</v>
      </c>
    </row>
    <row r="83" spans="1:44" ht="20.25" customHeight="1">
      <c r="A83" s="246"/>
      <c r="B83" s="6" t="s">
        <v>9</v>
      </c>
      <c r="C83" s="287"/>
      <c r="D83" s="287"/>
      <c r="E83" s="299"/>
      <c r="F83" s="300"/>
      <c r="G83" s="338">
        <v>300</v>
      </c>
      <c r="H83" s="387"/>
      <c r="I83" s="7"/>
      <c r="J83" s="338">
        <v>300</v>
      </c>
      <c r="K83" s="387"/>
      <c r="L83" s="7"/>
      <c r="M83" s="338">
        <v>300</v>
      </c>
      <c r="N83" s="387"/>
      <c r="O83" s="7"/>
      <c r="P83" s="308"/>
      <c r="Q83" s="308"/>
      <c r="R83" s="308"/>
      <c r="S83" s="308"/>
      <c r="T83" s="37">
        <v>144716.1</v>
      </c>
      <c r="U83" s="252">
        <v>144716.1</v>
      </c>
      <c r="V83" s="252"/>
      <c r="W83" s="252"/>
      <c r="X83" s="252">
        <v>146148.6</v>
      </c>
      <c r="Y83" s="252"/>
      <c r="Z83" s="252"/>
      <c r="AA83" s="252">
        <f>X83+4000</f>
        <v>150148.6</v>
      </c>
      <c r="AB83" s="252"/>
      <c r="AC83" s="252"/>
      <c r="AD83" s="252">
        <v>150947.6</v>
      </c>
      <c r="AE83" s="252"/>
      <c r="AF83" s="252"/>
      <c r="AG83" s="252">
        <v>147410.95</v>
      </c>
      <c r="AH83" s="252"/>
      <c r="AI83" s="252"/>
      <c r="AJ83" s="3">
        <v>0</v>
      </c>
      <c r="AK83" s="3">
        <v>0</v>
      </c>
      <c r="AL83" s="3">
        <v>0</v>
      </c>
      <c r="AM83" s="3"/>
      <c r="AN83" s="3">
        <v>300</v>
      </c>
      <c r="AO83" s="394"/>
      <c r="AP83" s="101">
        <v>300</v>
      </c>
      <c r="AQ83" s="111">
        <v>138426.9</v>
      </c>
      <c r="AR83" s="111">
        <v>137926.9</v>
      </c>
    </row>
    <row r="84" spans="1:44" ht="20.25" customHeight="1">
      <c r="A84" s="246"/>
      <c r="B84" s="27" t="s">
        <v>33</v>
      </c>
      <c r="C84" s="287"/>
      <c r="D84" s="287"/>
      <c r="E84" s="299"/>
      <c r="F84" s="300"/>
      <c r="G84" s="244"/>
      <c r="H84" s="382"/>
      <c r="I84" s="9"/>
      <c r="J84" s="349"/>
      <c r="K84" s="382"/>
      <c r="L84" s="9"/>
      <c r="M84" s="349"/>
      <c r="N84" s="382"/>
      <c r="O84" s="9"/>
      <c r="P84" s="244"/>
      <c r="Q84" s="244"/>
      <c r="R84" s="244"/>
      <c r="S84" s="244"/>
      <c r="T84" s="42">
        <v>68400.17</v>
      </c>
      <c r="U84" s="264">
        <v>68400.17</v>
      </c>
      <c r="V84" s="264"/>
      <c r="W84" s="264"/>
      <c r="X84" s="264">
        <v>68400.17</v>
      </c>
      <c r="Y84" s="264"/>
      <c r="Z84" s="264"/>
      <c r="AA84" s="264">
        <f>U84+52.66</f>
        <v>68452.83</v>
      </c>
      <c r="AB84" s="264"/>
      <c r="AC84" s="264"/>
      <c r="AD84" s="264">
        <v>71417.45</v>
      </c>
      <c r="AE84" s="264"/>
      <c r="AF84" s="264"/>
      <c r="AG84" s="264">
        <v>75992.61</v>
      </c>
      <c r="AH84" s="264"/>
      <c r="AI84" s="264"/>
      <c r="AJ84" s="22"/>
      <c r="AK84" s="22"/>
      <c r="AL84" s="22"/>
      <c r="AM84" s="22"/>
      <c r="AN84" s="22"/>
      <c r="AO84" s="394"/>
      <c r="AP84" s="101"/>
      <c r="AQ84" s="111">
        <v>66328.28</v>
      </c>
      <c r="AR84" s="111">
        <v>60252.95</v>
      </c>
    </row>
    <row r="85" spans="1:44" ht="20.25" customHeight="1">
      <c r="A85" s="246"/>
      <c r="B85" s="27" t="s">
        <v>111</v>
      </c>
      <c r="C85" s="288"/>
      <c r="D85" s="288"/>
      <c r="E85" s="301"/>
      <c r="F85" s="302"/>
      <c r="G85" s="244"/>
      <c r="H85" s="382"/>
      <c r="I85" s="9"/>
      <c r="J85" s="349"/>
      <c r="K85" s="382"/>
      <c r="L85" s="9"/>
      <c r="M85" s="349"/>
      <c r="N85" s="382"/>
      <c r="O85" s="9"/>
      <c r="P85" s="244"/>
      <c r="Q85" s="244"/>
      <c r="R85" s="244"/>
      <c r="S85" s="244"/>
      <c r="T85" s="25">
        <v>0</v>
      </c>
      <c r="U85" s="214">
        <v>0</v>
      </c>
      <c r="V85" s="214"/>
      <c r="W85" s="214"/>
      <c r="X85" s="214">
        <v>0</v>
      </c>
      <c r="Y85" s="214"/>
      <c r="Z85" s="214"/>
      <c r="AA85" s="214">
        <v>0</v>
      </c>
      <c r="AB85" s="214"/>
      <c r="AC85" s="214"/>
      <c r="AD85" s="214">
        <v>0</v>
      </c>
      <c r="AE85" s="214"/>
      <c r="AF85" s="214"/>
      <c r="AG85" s="214">
        <v>0</v>
      </c>
      <c r="AH85" s="214"/>
      <c r="AI85" s="214"/>
      <c r="AJ85" s="3"/>
      <c r="AK85" s="3"/>
      <c r="AL85" s="3"/>
      <c r="AM85" s="3"/>
      <c r="AN85" s="3"/>
      <c r="AO85" s="394"/>
      <c r="AP85" s="101"/>
      <c r="AQ85" s="111">
        <v>0</v>
      </c>
      <c r="AR85" s="111">
        <v>0</v>
      </c>
    </row>
    <row r="86" spans="1:44" ht="62.25" customHeight="1">
      <c r="A86" s="246">
        <v>16</v>
      </c>
      <c r="B86" s="24" t="s">
        <v>66</v>
      </c>
      <c r="C86" s="286" t="s">
        <v>118</v>
      </c>
      <c r="D86" s="286" t="s">
        <v>145</v>
      </c>
      <c r="E86" s="297" t="s">
        <v>181</v>
      </c>
      <c r="F86" s="298"/>
      <c r="G86" s="244"/>
      <c r="H86" s="382"/>
      <c r="I86" s="9"/>
      <c r="J86" s="349"/>
      <c r="K86" s="382"/>
      <c r="L86" s="9"/>
      <c r="M86" s="349"/>
      <c r="N86" s="382"/>
      <c r="O86" s="9"/>
      <c r="P86" s="244"/>
      <c r="Q86" s="244"/>
      <c r="R86" s="244"/>
      <c r="S86" s="244"/>
      <c r="T86" s="40">
        <f>T87+T88+T90+T89</f>
        <v>70463.44</v>
      </c>
      <c r="U86" s="215">
        <f>U87+U88+U90+U89</f>
        <v>70463.44</v>
      </c>
      <c r="V86" s="216"/>
      <c r="W86" s="216"/>
      <c r="X86" s="215">
        <f>X87+X88+X90+X89</f>
        <v>71430.94</v>
      </c>
      <c r="Y86" s="216"/>
      <c r="Z86" s="216"/>
      <c r="AA86" s="215">
        <f>AA87+AA88+AA90+AA89</f>
        <v>71683.04</v>
      </c>
      <c r="AB86" s="216"/>
      <c r="AC86" s="216"/>
      <c r="AD86" s="215">
        <f>AD87+AD88+AD90+AD89</f>
        <v>73006.87</v>
      </c>
      <c r="AE86" s="216"/>
      <c r="AF86" s="216"/>
      <c r="AG86" s="215">
        <f>AG87+AG88+AG90+AG89</f>
        <v>76876.6</v>
      </c>
      <c r="AH86" s="216"/>
      <c r="AI86" s="216"/>
      <c r="AJ86" s="3"/>
      <c r="AK86" s="3"/>
      <c r="AL86" s="3"/>
      <c r="AM86" s="3"/>
      <c r="AN86" s="3"/>
      <c r="AO86" s="381"/>
      <c r="AP86" s="101"/>
      <c r="AQ86" s="112">
        <f>AQ87+AQ88+AQ90+AQ89</f>
        <v>90866.97</v>
      </c>
      <c r="AR86" s="112">
        <f>AR87+AR88+AR90+AR89</f>
        <v>90832.7</v>
      </c>
    </row>
    <row r="87" spans="1:44" ht="22.5" customHeight="1">
      <c r="A87" s="246"/>
      <c r="B87" s="6" t="s">
        <v>8</v>
      </c>
      <c r="C87" s="287"/>
      <c r="D87" s="287"/>
      <c r="E87" s="299"/>
      <c r="F87" s="300"/>
      <c r="G87" s="244"/>
      <c r="H87" s="382"/>
      <c r="I87" s="9"/>
      <c r="J87" s="349"/>
      <c r="K87" s="382"/>
      <c r="L87" s="9"/>
      <c r="M87" s="349"/>
      <c r="N87" s="382"/>
      <c r="O87" s="9"/>
      <c r="P87" s="244"/>
      <c r="Q87" s="382"/>
      <c r="R87" s="6"/>
      <c r="S87" s="6"/>
      <c r="T87" s="25">
        <v>0</v>
      </c>
      <c r="U87" s="214">
        <v>0</v>
      </c>
      <c r="V87" s="214"/>
      <c r="W87" s="214"/>
      <c r="X87" s="261">
        <v>0</v>
      </c>
      <c r="Y87" s="262"/>
      <c r="Z87" s="263"/>
      <c r="AA87" s="261">
        <v>0</v>
      </c>
      <c r="AB87" s="262"/>
      <c r="AC87" s="263"/>
      <c r="AD87" s="261">
        <v>0</v>
      </c>
      <c r="AE87" s="262"/>
      <c r="AF87" s="263"/>
      <c r="AG87" s="261">
        <v>0</v>
      </c>
      <c r="AH87" s="262"/>
      <c r="AI87" s="263"/>
      <c r="AJ87" s="3"/>
      <c r="AK87" s="3"/>
      <c r="AL87" s="3"/>
      <c r="AM87" s="3"/>
      <c r="AN87" s="3"/>
      <c r="AO87" s="381"/>
      <c r="AP87" s="101"/>
      <c r="AQ87" s="111">
        <v>0</v>
      </c>
      <c r="AR87" s="111">
        <v>0</v>
      </c>
    </row>
    <row r="88" spans="1:44" ht="18.75" customHeight="1">
      <c r="A88" s="246"/>
      <c r="B88" s="6" t="s">
        <v>9</v>
      </c>
      <c r="C88" s="287"/>
      <c r="D88" s="287"/>
      <c r="E88" s="299"/>
      <c r="F88" s="300"/>
      <c r="G88" s="338">
        <v>991583.3</v>
      </c>
      <c r="H88" s="387"/>
      <c r="I88" s="7"/>
      <c r="J88" s="338">
        <v>994286.6</v>
      </c>
      <c r="K88" s="387"/>
      <c r="L88" s="7"/>
      <c r="M88" s="338">
        <v>970000.5</v>
      </c>
      <c r="N88" s="387"/>
      <c r="O88" s="7"/>
      <c r="P88" s="308"/>
      <c r="Q88" s="387"/>
      <c r="R88" s="11"/>
      <c r="S88" s="11"/>
      <c r="T88" s="38">
        <v>42768.1</v>
      </c>
      <c r="U88" s="261">
        <v>42768.1</v>
      </c>
      <c r="V88" s="262"/>
      <c r="W88" s="263"/>
      <c r="X88" s="261">
        <v>43735.6</v>
      </c>
      <c r="Y88" s="262"/>
      <c r="Z88" s="263"/>
      <c r="AA88" s="261">
        <f>X88+252.1</f>
        <v>43987.7</v>
      </c>
      <c r="AB88" s="262"/>
      <c r="AC88" s="263"/>
      <c r="AD88" s="261">
        <v>45177.8</v>
      </c>
      <c r="AE88" s="262"/>
      <c r="AF88" s="263"/>
      <c r="AG88" s="261">
        <v>47704.04</v>
      </c>
      <c r="AH88" s="262"/>
      <c r="AI88" s="263"/>
      <c r="AJ88" s="3">
        <v>0</v>
      </c>
      <c r="AK88" s="3">
        <v>0</v>
      </c>
      <c r="AL88" s="3">
        <v>0</v>
      </c>
      <c r="AM88" s="3"/>
      <c r="AN88" s="3">
        <v>996993</v>
      </c>
      <c r="AO88" s="381"/>
      <c r="AP88" s="101"/>
      <c r="AQ88" s="111">
        <v>59763.7</v>
      </c>
      <c r="AR88" s="111">
        <v>54310.7</v>
      </c>
    </row>
    <row r="89" spans="1:44" ht="18.75" customHeight="1">
      <c r="A89" s="246"/>
      <c r="B89" s="27" t="s">
        <v>33</v>
      </c>
      <c r="C89" s="287"/>
      <c r="D89" s="287"/>
      <c r="E89" s="299"/>
      <c r="F89" s="300"/>
      <c r="G89" s="244"/>
      <c r="H89" s="382"/>
      <c r="I89" s="6"/>
      <c r="J89" s="244"/>
      <c r="K89" s="382"/>
      <c r="L89" s="6"/>
      <c r="M89" s="244"/>
      <c r="N89" s="382"/>
      <c r="O89" s="6"/>
      <c r="P89" s="244"/>
      <c r="Q89" s="382"/>
      <c r="R89" s="6"/>
      <c r="S89" s="6"/>
      <c r="T89" s="38">
        <v>27695.34</v>
      </c>
      <c r="U89" s="214">
        <v>27695.34</v>
      </c>
      <c r="V89" s="214"/>
      <c r="W89" s="214"/>
      <c r="X89" s="214">
        <v>27695.34</v>
      </c>
      <c r="Y89" s="214"/>
      <c r="Z89" s="214"/>
      <c r="AA89" s="214">
        <v>27695.34</v>
      </c>
      <c r="AB89" s="214"/>
      <c r="AC89" s="214"/>
      <c r="AD89" s="214">
        <v>27829.07</v>
      </c>
      <c r="AE89" s="214"/>
      <c r="AF89" s="214"/>
      <c r="AG89" s="214">
        <v>29172.56</v>
      </c>
      <c r="AH89" s="214"/>
      <c r="AI89" s="214"/>
      <c r="AJ89" s="22"/>
      <c r="AK89" s="22"/>
      <c r="AL89" s="22"/>
      <c r="AM89" s="22"/>
      <c r="AN89" s="22"/>
      <c r="AO89" s="381"/>
      <c r="AP89" s="101"/>
      <c r="AQ89" s="111">
        <v>31103.27</v>
      </c>
      <c r="AR89" s="111">
        <v>36522</v>
      </c>
    </row>
    <row r="90" spans="1:44" ht="19.5" customHeight="1">
      <c r="A90" s="246"/>
      <c r="B90" s="27" t="s">
        <v>111</v>
      </c>
      <c r="C90" s="288"/>
      <c r="D90" s="288"/>
      <c r="E90" s="301"/>
      <c r="F90" s="302"/>
      <c r="G90" s="244"/>
      <c r="H90" s="382"/>
      <c r="I90" s="6"/>
      <c r="J90" s="244"/>
      <c r="K90" s="382"/>
      <c r="L90" s="6"/>
      <c r="M90" s="244"/>
      <c r="N90" s="382"/>
      <c r="O90" s="6"/>
      <c r="P90" s="244"/>
      <c r="Q90" s="382"/>
      <c r="R90" s="6"/>
      <c r="S90" s="6"/>
      <c r="T90" s="38">
        <v>0</v>
      </c>
      <c r="U90" s="214">
        <v>0</v>
      </c>
      <c r="V90" s="214"/>
      <c r="W90" s="214"/>
      <c r="X90" s="214">
        <v>0</v>
      </c>
      <c r="Y90" s="214"/>
      <c r="Z90" s="214"/>
      <c r="AA90" s="214">
        <v>0</v>
      </c>
      <c r="AB90" s="214"/>
      <c r="AC90" s="214"/>
      <c r="AD90" s="214">
        <v>0</v>
      </c>
      <c r="AE90" s="214"/>
      <c r="AF90" s="214"/>
      <c r="AG90" s="214">
        <v>0</v>
      </c>
      <c r="AH90" s="214"/>
      <c r="AI90" s="214"/>
      <c r="AJ90" s="3"/>
      <c r="AK90" s="3"/>
      <c r="AL90" s="3"/>
      <c r="AM90" s="3"/>
      <c r="AN90" s="3"/>
      <c r="AO90" s="381"/>
      <c r="AP90" s="101"/>
      <c r="AQ90" s="111">
        <v>0</v>
      </c>
      <c r="AR90" s="111">
        <v>0</v>
      </c>
    </row>
    <row r="91" spans="1:44" ht="77.25" customHeight="1">
      <c r="A91" s="246">
        <v>17</v>
      </c>
      <c r="B91" s="24" t="s">
        <v>72</v>
      </c>
      <c r="C91" s="286" t="s">
        <v>119</v>
      </c>
      <c r="D91" s="286" t="s">
        <v>146</v>
      </c>
      <c r="E91" s="355" t="s">
        <v>181</v>
      </c>
      <c r="F91" s="357"/>
      <c r="G91" s="244"/>
      <c r="H91" s="382"/>
      <c r="I91" s="6"/>
      <c r="J91" s="244"/>
      <c r="K91" s="382"/>
      <c r="L91" s="6"/>
      <c r="M91" s="244"/>
      <c r="N91" s="382"/>
      <c r="O91" s="6"/>
      <c r="P91" s="244"/>
      <c r="Q91" s="382"/>
      <c r="R91" s="6"/>
      <c r="S91" s="6"/>
      <c r="T91" s="40">
        <f>T92+T93+T94</f>
        <v>3194.8</v>
      </c>
      <c r="U91" s="215">
        <f>U92+U93+U94</f>
        <v>3051.701</v>
      </c>
      <c r="V91" s="216"/>
      <c r="W91" s="216"/>
      <c r="X91" s="215">
        <f>X92+X93+X94</f>
        <v>3051.701</v>
      </c>
      <c r="Y91" s="216"/>
      <c r="Z91" s="216"/>
      <c r="AA91" s="215">
        <f>AA92+AA93+AA94</f>
        <v>3482.721</v>
      </c>
      <c r="AB91" s="216"/>
      <c r="AC91" s="216"/>
      <c r="AD91" s="215">
        <f>AD92+AD93+AD94</f>
        <v>3523.91</v>
      </c>
      <c r="AE91" s="216"/>
      <c r="AF91" s="216"/>
      <c r="AG91" s="215">
        <f>AG92+AG93+AG94</f>
        <v>3674.66</v>
      </c>
      <c r="AH91" s="216"/>
      <c r="AI91" s="216"/>
      <c r="AJ91" s="18"/>
      <c r="AK91" s="18"/>
      <c r="AL91" s="18"/>
      <c r="AM91" s="18"/>
      <c r="AN91" s="18"/>
      <c r="AO91" s="367" t="s">
        <v>11</v>
      </c>
      <c r="AP91" s="100"/>
      <c r="AQ91" s="112">
        <f>AQ92+AQ93+AQ94</f>
        <v>3150.96</v>
      </c>
      <c r="AR91" s="112">
        <f>AR92+AR93+AR94</f>
        <v>2977.65</v>
      </c>
    </row>
    <row r="92" spans="1:44" ht="21" customHeight="1">
      <c r="A92" s="246"/>
      <c r="B92" s="6" t="s">
        <v>8</v>
      </c>
      <c r="C92" s="287"/>
      <c r="D92" s="287"/>
      <c r="E92" s="452"/>
      <c r="F92" s="453"/>
      <c r="G92" s="244"/>
      <c r="H92" s="382"/>
      <c r="I92" s="9"/>
      <c r="J92" s="349"/>
      <c r="K92" s="382"/>
      <c r="L92" s="9"/>
      <c r="M92" s="349"/>
      <c r="N92" s="382"/>
      <c r="O92" s="9"/>
      <c r="P92" s="246"/>
      <c r="Q92" s="246"/>
      <c r="R92" s="6"/>
      <c r="S92" s="6"/>
      <c r="T92" s="25">
        <v>0</v>
      </c>
      <c r="U92" s="214">
        <v>0</v>
      </c>
      <c r="V92" s="214"/>
      <c r="W92" s="214"/>
      <c r="X92" s="214">
        <v>0</v>
      </c>
      <c r="Y92" s="214"/>
      <c r="Z92" s="214"/>
      <c r="AA92" s="214">
        <v>0</v>
      </c>
      <c r="AB92" s="214"/>
      <c r="AC92" s="214"/>
      <c r="AD92" s="214">
        <v>0</v>
      </c>
      <c r="AE92" s="214"/>
      <c r="AF92" s="214"/>
      <c r="AG92" s="214">
        <v>0</v>
      </c>
      <c r="AH92" s="214"/>
      <c r="AI92" s="214"/>
      <c r="AJ92" s="3"/>
      <c r="AK92" s="3"/>
      <c r="AL92" s="3"/>
      <c r="AM92" s="3"/>
      <c r="AN92" s="3"/>
      <c r="AO92" s="367"/>
      <c r="AP92" s="101"/>
      <c r="AQ92" s="111">
        <v>0</v>
      </c>
      <c r="AR92" s="111">
        <v>0</v>
      </c>
    </row>
    <row r="93" spans="1:44" ht="15">
      <c r="A93" s="246"/>
      <c r="B93" s="6" t="s">
        <v>9</v>
      </c>
      <c r="C93" s="287"/>
      <c r="D93" s="287"/>
      <c r="E93" s="452"/>
      <c r="F93" s="453"/>
      <c r="G93" s="349">
        <v>10044.5</v>
      </c>
      <c r="H93" s="382"/>
      <c r="I93" s="9"/>
      <c r="J93" s="349">
        <v>10430.7</v>
      </c>
      <c r="K93" s="382"/>
      <c r="L93" s="9"/>
      <c r="M93" s="349">
        <v>9979.8</v>
      </c>
      <c r="N93" s="382"/>
      <c r="O93" s="9"/>
      <c r="P93" s="246"/>
      <c r="Q93" s="246"/>
      <c r="R93" s="6"/>
      <c r="S93" s="6"/>
      <c r="T93" s="38">
        <v>0</v>
      </c>
      <c r="U93" s="251">
        <v>0</v>
      </c>
      <c r="V93" s="251"/>
      <c r="W93" s="251"/>
      <c r="X93" s="251">
        <v>0</v>
      </c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3">
        <v>0</v>
      </c>
      <c r="AK93" s="3">
        <v>0</v>
      </c>
      <c r="AL93" s="3">
        <v>0</v>
      </c>
      <c r="AM93" s="3"/>
      <c r="AN93" s="3">
        <v>10044.5</v>
      </c>
      <c r="AO93" s="367"/>
      <c r="AP93" s="101"/>
      <c r="AQ93" s="111">
        <v>0</v>
      </c>
      <c r="AR93" s="111">
        <v>0</v>
      </c>
    </row>
    <row r="94" spans="1:44" ht="15">
      <c r="A94" s="246"/>
      <c r="B94" s="27" t="s">
        <v>33</v>
      </c>
      <c r="C94" s="288"/>
      <c r="D94" s="288"/>
      <c r="E94" s="360"/>
      <c r="F94" s="454"/>
      <c r="G94" s="244"/>
      <c r="H94" s="382"/>
      <c r="I94" s="9"/>
      <c r="J94" s="349"/>
      <c r="K94" s="382"/>
      <c r="L94" s="9"/>
      <c r="M94" s="349"/>
      <c r="N94" s="382"/>
      <c r="O94" s="9"/>
      <c r="P94" s="246"/>
      <c r="Q94" s="246"/>
      <c r="R94" s="6"/>
      <c r="S94" s="6"/>
      <c r="T94" s="25">
        <v>3194.8</v>
      </c>
      <c r="U94" s="214">
        <v>3051.701</v>
      </c>
      <c r="V94" s="214"/>
      <c r="W94" s="214"/>
      <c r="X94" s="214">
        <v>3051.701</v>
      </c>
      <c r="Y94" s="214"/>
      <c r="Z94" s="214"/>
      <c r="AA94" s="214">
        <f>U94+431.02</f>
        <v>3482.721</v>
      </c>
      <c r="AB94" s="214"/>
      <c r="AC94" s="214"/>
      <c r="AD94" s="214">
        <v>3523.91</v>
      </c>
      <c r="AE94" s="214"/>
      <c r="AF94" s="214"/>
      <c r="AG94" s="214">
        <v>3674.66</v>
      </c>
      <c r="AH94" s="214"/>
      <c r="AI94" s="214"/>
      <c r="AJ94" s="3"/>
      <c r="AK94" s="3"/>
      <c r="AL94" s="3"/>
      <c r="AM94" s="3"/>
      <c r="AN94" s="3"/>
      <c r="AO94" s="367"/>
      <c r="AP94" s="101"/>
      <c r="AQ94" s="111">
        <v>3150.96</v>
      </c>
      <c r="AR94" s="111">
        <v>2977.65</v>
      </c>
    </row>
    <row r="95" spans="1:44" ht="93" customHeight="1">
      <c r="A95" s="246">
        <v>18</v>
      </c>
      <c r="B95" s="24" t="s">
        <v>68</v>
      </c>
      <c r="C95" s="286" t="s">
        <v>140</v>
      </c>
      <c r="D95" s="286"/>
      <c r="E95" s="289" t="s">
        <v>153</v>
      </c>
      <c r="F95" s="290"/>
      <c r="G95" s="244"/>
      <c r="H95" s="382"/>
      <c r="I95" s="9"/>
      <c r="J95" s="349"/>
      <c r="K95" s="382"/>
      <c r="L95" s="9"/>
      <c r="M95" s="349"/>
      <c r="N95" s="382"/>
      <c r="O95" s="9"/>
      <c r="P95" s="244"/>
      <c r="Q95" s="382"/>
      <c r="R95" s="6"/>
      <c r="S95" s="6"/>
      <c r="T95" s="41">
        <f>T96+T97+T98</f>
        <v>1362.1</v>
      </c>
      <c r="U95" s="215">
        <f>U96+U97+U98</f>
        <v>2929.5</v>
      </c>
      <c r="V95" s="216"/>
      <c r="W95" s="216"/>
      <c r="X95" s="215">
        <f>X96+X97+X98</f>
        <v>2929.5</v>
      </c>
      <c r="Y95" s="216"/>
      <c r="Z95" s="216"/>
      <c r="AA95" s="215">
        <f>AA96+AA97+AA98</f>
        <v>2929.5</v>
      </c>
      <c r="AB95" s="216"/>
      <c r="AC95" s="216"/>
      <c r="AD95" s="215">
        <f>AD96+AD97+AD98</f>
        <v>2929.5</v>
      </c>
      <c r="AE95" s="216"/>
      <c r="AF95" s="216"/>
      <c r="AG95" s="215">
        <f>AG96+AG97+AG98</f>
        <v>2781.3</v>
      </c>
      <c r="AH95" s="216"/>
      <c r="AI95" s="216"/>
      <c r="AJ95" s="18"/>
      <c r="AK95" s="18"/>
      <c r="AL95" s="18"/>
      <c r="AM95" s="18"/>
      <c r="AN95" s="18"/>
      <c r="AO95" s="367" t="s">
        <v>21</v>
      </c>
      <c r="AP95" s="100"/>
      <c r="AQ95" s="112">
        <f>AQ96+AQ97+AQ98</f>
        <v>1598.24</v>
      </c>
      <c r="AR95" s="112">
        <f>AR96+AR97+AR98</f>
        <v>1514.94</v>
      </c>
    </row>
    <row r="96" spans="1:44" ht="21.75" customHeight="1">
      <c r="A96" s="246"/>
      <c r="B96" s="6" t="s">
        <v>8</v>
      </c>
      <c r="C96" s="287"/>
      <c r="D96" s="287"/>
      <c r="E96" s="291"/>
      <c r="F96" s="292"/>
      <c r="G96" s="244"/>
      <c r="H96" s="382"/>
      <c r="I96" s="9"/>
      <c r="J96" s="349"/>
      <c r="K96" s="382"/>
      <c r="L96" s="9"/>
      <c r="M96" s="349"/>
      <c r="N96" s="382"/>
      <c r="O96" s="9"/>
      <c r="P96" s="244"/>
      <c r="Q96" s="244"/>
      <c r="R96" s="244"/>
      <c r="S96" s="244"/>
      <c r="T96" s="25">
        <v>0</v>
      </c>
      <c r="U96" s="214">
        <v>0</v>
      </c>
      <c r="V96" s="214"/>
      <c r="W96" s="214"/>
      <c r="X96" s="214">
        <v>0</v>
      </c>
      <c r="Y96" s="214"/>
      <c r="Z96" s="214"/>
      <c r="AA96" s="214">
        <v>0</v>
      </c>
      <c r="AB96" s="214"/>
      <c r="AC96" s="214"/>
      <c r="AD96" s="214">
        <v>0</v>
      </c>
      <c r="AE96" s="214"/>
      <c r="AF96" s="214"/>
      <c r="AG96" s="214">
        <v>0</v>
      </c>
      <c r="AH96" s="214"/>
      <c r="AI96" s="214"/>
      <c r="AJ96" s="3"/>
      <c r="AK96" s="3"/>
      <c r="AL96" s="3"/>
      <c r="AM96" s="3"/>
      <c r="AN96" s="3"/>
      <c r="AO96" s="367"/>
      <c r="AP96" s="101"/>
      <c r="AQ96" s="111">
        <v>0</v>
      </c>
      <c r="AR96" s="111">
        <v>0</v>
      </c>
    </row>
    <row r="97" spans="1:44" ht="20.25" customHeight="1">
      <c r="A97" s="246"/>
      <c r="B97" s="6" t="s">
        <v>9</v>
      </c>
      <c r="C97" s="287"/>
      <c r="D97" s="287"/>
      <c r="E97" s="291"/>
      <c r="F97" s="292"/>
      <c r="G97" s="338">
        <v>4505.4</v>
      </c>
      <c r="H97" s="387"/>
      <c r="I97" s="7"/>
      <c r="J97" s="338">
        <v>4687.5</v>
      </c>
      <c r="K97" s="387"/>
      <c r="L97" s="7"/>
      <c r="M97" s="338">
        <v>4444.8</v>
      </c>
      <c r="N97" s="387"/>
      <c r="O97" s="7"/>
      <c r="P97" s="308"/>
      <c r="Q97" s="308"/>
      <c r="R97" s="308"/>
      <c r="S97" s="308"/>
      <c r="T97" s="25">
        <v>0</v>
      </c>
      <c r="U97" s="251">
        <v>1298</v>
      </c>
      <c r="V97" s="251"/>
      <c r="W97" s="251"/>
      <c r="X97" s="251">
        <v>1298</v>
      </c>
      <c r="Y97" s="251"/>
      <c r="Z97" s="251"/>
      <c r="AA97" s="261">
        <f>U97</f>
        <v>1298</v>
      </c>
      <c r="AB97" s="262"/>
      <c r="AC97" s="263"/>
      <c r="AD97" s="261">
        <f>U97</f>
        <v>1298</v>
      </c>
      <c r="AE97" s="262"/>
      <c r="AF97" s="263"/>
      <c r="AG97" s="261">
        <f>X97</f>
        <v>1298</v>
      </c>
      <c r="AH97" s="262"/>
      <c r="AI97" s="263"/>
      <c r="AJ97" s="3">
        <v>0</v>
      </c>
      <c r="AK97" s="3">
        <v>0</v>
      </c>
      <c r="AL97" s="3">
        <v>-4</v>
      </c>
      <c r="AM97" s="3"/>
      <c r="AN97" s="3">
        <v>4505.4</v>
      </c>
      <c r="AO97" s="367"/>
      <c r="AP97" s="101">
        <v>4505.4</v>
      </c>
      <c r="AQ97" s="111">
        <v>1262.9</v>
      </c>
      <c r="AR97" s="111">
        <v>1262.9</v>
      </c>
    </row>
    <row r="98" spans="1:44" ht="18.75" customHeight="1">
      <c r="A98" s="246"/>
      <c r="B98" s="27" t="s">
        <v>33</v>
      </c>
      <c r="C98" s="288"/>
      <c r="D98" s="288"/>
      <c r="E98" s="293"/>
      <c r="F98" s="294"/>
      <c r="G98" s="244"/>
      <c r="H98" s="382"/>
      <c r="I98" s="6"/>
      <c r="J98" s="244"/>
      <c r="K98" s="382"/>
      <c r="L98" s="6"/>
      <c r="M98" s="244"/>
      <c r="N98" s="382"/>
      <c r="O98" s="6"/>
      <c r="P98" s="244"/>
      <c r="Q98" s="244"/>
      <c r="R98" s="244"/>
      <c r="S98" s="244"/>
      <c r="T98" s="42">
        <v>1362.1</v>
      </c>
      <c r="U98" s="214">
        <v>1631.5</v>
      </c>
      <c r="V98" s="214"/>
      <c r="W98" s="214"/>
      <c r="X98" s="214">
        <v>1631.5</v>
      </c>
      <c r="Y98" s="214"/>
      <c r="Z98" s="214"/>
      <c r="AA98" s="214">
        <f>U98</f>
        <v>1631.5</v>
      </c>
      <c r="AB98" s="214"/>
      <c r="AC98" s="214"/>
      <c r="AD98" s="214">
        <f>U98</f>
        <v>1631.5</v>
      </c>
      <c r="AE98" s="214"/>
      <c r="AF98" s="214"/>
      <c r="AG98" s="214">
        <v>1483.3</v>
      </c>
      <c r="AH98" s="214"/>
      <c r="AI98" s="214"/>
      <c r="AJ98" s="3"/>
      <c r="AK98" s="3"/>
      <c r="AL98" s="3"/>
      <c r="AM98" s="3"/>
      <c r="AN98" s="3"/>
      <c r="AO98" s="367"/>
      <c r="AP98" s="101"/>
      <c r="AQ98" s="111">
        <v>335.34</v>
      </c>
      <c r="AR98" s="111">
        <v>252.04</v>
      </c>
    </row>
    <row r="99" spans="1:44" ht="93.75" customHeight="1">
      <c r="A99" s="246">
        <v>19</v>
      </c>
      <c r="B99" s="24" t="s">
        <v>69</v>
      </c>
      <c r="C99" s="286" t="s">
        <v>120</v>
      </c>
      <c r="D99" s="286" t="s">
        <v>141</v>
      </c>
      <c r="E99" s="355" t="s">
        <v>181</v>
      </c>
      <c r="F99" s="357"/>
      <c r="G99" s="244"/>
      <c r="H99" s="382"/>
      <c r="I99" s="9"/>
      <c r="J99" s="349"/>
      <c r="K99" s="382"/>
      <c r="L99" s="9"/>
      <c r="M99" s="349"/>
      <c r="N99" s="382"/>
      <c r="O99" s="9"/>
      <c r="P99" s="244"/>
      <c r="Q99" s="244"/>
      <c r="R99" s="244"/>
      <c r="S99" s="244"/>
      <c r="T99" s="40">
        <f>T100+T101+T102</f>
        <v>8985.81</v>
      </c>
      <c r="U99" s="256">
        <f>U100+U101+U102</f>
        <v>8985.81</v>
      </c>
      <c r="V99" s="265"/>
      <c r="W99" s="266"/>
      <c r="X99" s="215">
        <f>X100+X101+X102</f>
        <v>7898.64</v>
      </c>
      <c r="Y99" s="216"/>
      <c r="Z99" s="216"/>
      <c r="AA99" s="215">
        <f>AA100+AA101+AA102</f>
        <v>10214.460000000001</v>
      </c>
      <c r="AB99" s="216"/>
      <c r="AC99" s="216"/>
      <c r="AD99" s="215">
        <f>AD100+AD101+AD102</f>
        <v>9241.27</v>
      </c>
      <c r="AE99" s="216"/>
      <c r="AF99" s="216"/>
      <c r="AG99" s="215">
        <f>AG100+AG101+AG102</f>
        <v>24673.9</v>
      </c>
      <c r="AH99" s="216"/>
      <c r="AI99" s="216"/>
      <c r="AJ99" s="158"/>
      <c r="AK99" s="158"/>
      <c r="AL99" s="158"/>
      <c r="AM99" s="158"/>
      <c r="AN99" s="158"/>
      <c r="AO99" s="367" t="s">
        <v>22</v>
      </c>
      <c r="AP99" s="159"/>
      <c r="AQ99" s="112">
        <f>AQ100+AQ101+AQ102</f>
        <v>39137.8</v>
      </c>
      <c r="AR99" s="112">
        <f>AR100+AR101+AR102</f>
        <v>0</v>
      </c>
    </row>
    <row r="100" spans="1:44" ht="23.25" customHeight="1">
      <c r="A100" s="246"/>
      <c r="B100" s="6" t="s">
        <v>8</v>
      </c>
      <c r="C100" s="287"/>
      <c r="D100" s="287"/>
      <c r="E100" s="452"/>
      <c r="F100" s="453"/>
      <c r="G100" s="244"/>
      <c r="H100" s="382"/>
      <c r="I100" s="9"/>
      <c r="J100" s="349"/>
      <c r="K100" s="382"/>
      <c r="L100" s="9"/>
      <c r="M100" s="349"/>
      <c r="N100" s="382"/>
      <c r="O100" s="9"/>
      <c r="P100" s="244"/>
      <c r="Q100" s="244"/>
      <c r="R100" s="244"/>
      <c r="S100" s="244"/>
      <c r="T100" s="25">
        <v>0</v>
      </c>
      <c r="U100" s="214">
        <v>0</v>
      </c>
      <c r="V100" s="214"/>
      <c r="W100" s="214"/>
      <c r="X100" s="214">
        <v>0</v>
      </c>
      <c r="Y100" s="214"/>
      <c r="Z100" s="214"/>
      <c r="AA100" s="261">
        <v>1570</v>
      </c>
      <c r="AB100" s="262"/>
      <c r="AC100" s="263"/>
      <c r="AD100" s="261">
        <v>1570</v>
      </c>
      <c r="AE100" s="262"/>
      <c r="AF100" s="263"/>
      <c r="AG100" s="261">
        <v>1570</v>
      </c>
      <c r="AH100" s="262"/>
      <c r="AI100" s="263"/>
      <c r="AJ100" s="158"/>
      <c r="AK100" s="158"/>
      <c r="AL100" s="158"/>
      <c r="AM100" s="158"/>
      <c r="AN100" s="158"/>
      <c r="AO100" s="367"/>
      <c r="AP100" s="159"/>
      <c r="AQ100" s="111">
        <v>0</v>
      </c>
      <c r="AR100" s="111">
        <v>0</v>
      </c>
    </row>
    <row r="101" spans="1:44" ht="21" customHeight="1">
      <c r="A101" s="246"/>
      <c r="B101" s="6" t="s">
        <v>9</v>
      </c>
      <c r="C101" s="287"/>
      <c r="D101" s="287"/>
      <c r="E101" s="452"/>
      <c r="F101" s="453"/>
      <c r="G101" s="338">
        <v>7982.9</v>
      </c>
      <c r="H101" s="387"/>
      <c r="I101" s="7"/>
      <c r="J101" s="338">
        <v>10905.7</v>
      </c>
      <c r="K101" s="387"/>
      <c r="L101" s="7"/>
      <c r="M101" s="338">
        <v>10501.4</v>
      </c>
      <c r="N101" s="387"/>
      <c r="O101" s="7"/>
      <c r="P101" s="308"/>
      <c r="Q101" s="308"/>
      <c r="R101" s="308"/>
      <c r="S101" s="308"/>
      <c r="T101" s="25">
        <v>3776.97</v>
      </c>
      <c r="U101" s="264">
        <v>3776.97</v>
      </c>
      <c r="V101" s="264"/>
      <c r="W101" s="264"/>
      <c r="X101" s="261">
        <v>0</v>
      </c>
      <c r="Y101" s="262"/>
      <c r="Z101" s="263"/>
      <c r="AA101" s="214">
        <v>0</v>
      </c>
      <c r="AB101" s="214"/>
      <c r="AC101" s="214"/>
      <c r="AD101" s="214">
        <v>0</v>
      </c>
      <c r="AE101" s="214"/>
      <c r="AF101" s="214"/>
      <c r="AG101" s="214">
        <v>15500</v>
      </c>
      <c r="AH101" s="214"/>
      <c r="AI101" s="214"/>
      <c r="AJ101" s="158">
        <v>0</v>
      </c>
      <c r="AK101" s="158">
        <v>0</v>
      </c>
      <c r="AL101" s="158">
        <v>0</v>
      </c>
      <c r="AM101" s="158"/>
      <c r="AN101" s="158">
        <v>7982.9</v>
      </c>
      <c r="AO101" s="367"/>
      <c r="AP101" s="159">
        <v>7982.9</v>
      </c>
      <c r="AQ101" s="111">
        <v>38189</v>
      </c>
      <c r="AR101" s="111">
        <v>0</v>
      </c>
    </row>
    <row r="102" spans="1:44" ht="20.25" customHeight="1">
      <c r="A102" s="246"/>
      <c r="B102" s="27" t="s">
        <v>33</v>
      </c>
      <c r="C102" s="288"/>
      <c r="D102" s="288"/>
      <c r="E102" s="360"/>
      <c r="F102" s="454"/>
      <c r="G102" s="244"/>
      <c r="H102" s="382"/>
      <c r="I102" s="6"/>
      <c r="J102" s="244"/>
      <c r="K102" s="382"/>
      <c r="L102" s="6"/>
      <c r="M102" s="244"/>
      <c r="N102" s="382"/>
      <c r="O102" s="6"/>
      <c r="P102" s="244"/>
      <c r="Q102" s="244"/>
      <c r="R102" s="244"/>
      <c r="S102" s="244"/>
      <c r="T102" s="25">
        <v>5208.84</v>
      </c>
      <c r="U102" s="214">
        <v>5208.84</v>
      </c>
      <c r="V102" s="214"/>
      <c r="W102" s="214"/>
      <c r="X102" s="214">
        <v>7898.64</v>
      </c>
      <c r="Y102" s="214"/>
      <c r="Z102" s="214"/>
      <c r="AA102" s="214">
        <f>X102+745.82</f>
        <v>8644.460000000001</v>
      </c>
      <c r="AB102" s="214"/>
      <c r="AC102" s="214"/>
      <c r="AD102" s="214">
        <v>7671.27</v>
      </c>
      <c r="AE102" s="214"/>
      <c r="AF102" s="214"/>
      <c r="AG102" s="214">
        <v>7603.9</v>
      </c>
      <c r="AH102" s="214"/>
      <c r="AI102" s="214"/>
      <c r="AJ102" s="158"/>
      <c r="AK102" s="158"/>
      <c r="AL102" s="158"/>
      <c r="AM102" s="158"/>
      <c r="AN102" s="158"/>
      <c r="AO102" s="367"/>
      <c r="AP102" s="159"/>
      <c r="AQ102" s="111">
        <v>948.8</v>
      </c>
      <c r="AR102" s="111">
        <v>0</v>
      </c>
    </row>
    <row r="103" spans="1:44" ht="76.5" customHeight="1">
      <c r="A103" s="246">
        <v>20</v>
      </c>
      <c r="B103" s="89" t="s">
        <v>70</v>
      </c>
      <c r="C103" s="286" t="s">
        <v>121</v>
      </c>
      <c r="D103" s="286" t="s">
        <v>122</v>
      </c>
      <c r="E103" s="297"/>
      <c r="F103" s="298"/>
      <c r="G103" s="244"/>
      <c r="H103" s="382"/>
      <c r="I103" s="6"/>
      <c r="J103" s="244"/>
      <c r="K103" s="382"/>
      <c r="L103" s="6"/>
      <c r="M103" s="244"/>
      <c r="N103" s="382"/>
      <c r="O103" s="6"/>
      <c r="P103" s="244"/>
      <c r="Q103" s="244"/>
      <c r="R103" s="244"/>
      <c r="S103" s="244"/>
      <c r="T103" s="40">
        <f>T104+T105+T106</f>
        <v>8650</v>
      </c>
      <c r="U103" s="215">
        <f>U106+U104</f>
        <v>3130</v>
      </c>
      <c r="V103" s="215"/>
      <c r="W103" s="215"/>
      <c r="X103" s="215">
        <f>X106+X104+X105</f>
        <v>6554.01</v>
      </c>
      <c r="Y103" s="215"/>
      <c r="Z103" s="215"/>
      <c r="AA103" s="215">
        <f>AA105+AA106+AA104</f>
        <v>7110.9</v>
      </c>
      <c r="AB103" s="215"/>
      <c r="AC103" s="215"/>
      <c r="AD103" s="215">
        <f>AD105+AD106+AD104</f>
        <v>7110.9</v>
      </c>
      <c r="AE103" s="215"/>
      <c r="AF103" s="215"/>
      <c r="AG103" s="215">
        <f>AG105+AG106+AG104</f>
        <v>7110.9</v>
      </c>
      <c r="AH103" s="215"/>
      <c r="AI103" s="215"/>
      <c r="AJ103" s="22"/>
      <c r="AK103" s="22"/>
      <c r="AL103" s="22"/>
      <c r="AM103" s="22"/>
      <c r="AN103" s="22"/>
      <c r="AO103" s="43"/>
      <c r="AP103" s="101"/>
      <c r="AQ103" s="112">
        <f>AQ104+AQ105+AQ106</f>
        <v>6843.41</v>
      </c>
      <c r="AR103" s="112">
        <f>AR104+AR105+AR106</f>
        <v>6843.41</v>
      </c>
    </row>
    <row r="104" spans="1:44" ht="23.25" customHeight="1">
      <c r="A104" s="246"/>
      <c r="B104" s="6" t="s">
        <v>8</v>
      </c>
      <c r="C104" s="287"/>
      <c r="D104" s="287"/>
      <c r="E104" s="299"/>
      <c r="F104" s="300"/>
      <c r="G104" s="244"/>
      <c r="H104" s="382"/>
      <c r="I104" s="6"/>
      <c r="J104" s="244"/>
      <c r="K104" s="382"/>
      <c r="L104" s="6"/>
      <c r="M104" s="244"/>
      <c r="N104" s="382"/>
      <c r="O104" s="6"/>
      <c r="P104" s="244"/>
      <c r="Q104" s="244"/>
      <c r="R104" s="244"/>
      <c r="S104" s="244"/>
      <c r="T104" s="25">
        <v>0</v>
      </c>
      <c r="U104" s="214">
        <v>0</v>
      </c>
      <c r="V104" s="214"/>
      <c r="W104" s="214"/>
      <c r="X104" s="214">
        <v>0</v>
      </c>
      <c r="Y104" s="214"/>
      <c r="Z104" s="214"/>
      <c r="AA104" s="214">
        <v>0</v>
      </c>
      <c r="AB104" s="214"/>
      <c r="AC104" s="214"/>
      <c r="AD104" s="214">
        <v>0</v>
      </c>
      <c r="AE104" s="214"/>
      <c r="AF104" s="214"/>
      <c r="AG104" s="214">
        <v>0</v>
      </c>
      <c r="AH104" s="214"/>
      <c r="AI104" s="214"/>
      <c r="AJ104" s="22"/>
      <c r="AK104" s="22"/>
      <c r="AL104" s="22"/>
      <c r="AM104" s="22"/>
      <c r="AN104" s="22"/>
      <c r="AO104" s="43"/>
      <c r="AP104" s="101"/>
      <c r="AQ104" s="111">
        <v>0</v>
      </c>
      <c r="AR104" s="111">
        <v>0</v>
      </c>
    </row>
    <row r="105" spans="1:44" ht="18" customHeight="1">
      <c r="A105" s="246"/>
      <c r="B105" s="24" t="s">
        <v>10</v>
      </c>
      <c r="C105" s="287"/>
      <c r="D105" s="287"/>
      <c r="E105" s="299"/>
      <c r="F105" s="300"/>
      <c r="G105" s="338">
        <v>4085.2</v>
      </c>
      <c r="H105" s="387"/>
      <c r="I105" s="7"/>
      <c r="J105" s="338">
        <v>50852</v>
      </c>
      <c r="K105" s="387"/>
      <c r="L105" s="7"/>
      <c r="M105" s="338">
        <v>5085.2</v>
      </c>
      <c r="N105" s="387"/>
      <c r="O105" s="7"/>
      <c r="P105" s="308"/>
      <c r="Q105" s="308"/>
      <c r="R105" s="308"/>
      <c r="S105" s="308"/>
      <c r="T105" s="25">
        <v>3500</v>
      </c>
      <c r="U105" s="214">
        <v>3424</v>
      </c>
      <c r="V105" s="214"/>
      <c r="W105" s="214"/>
      <c r="X105" s="214">
        <v>3424.01</v>
      </c>
      <c r="Y105" s="214"/>
      <c r="Z105" s="214"/>
      <c r="AA105" s="214">
        <v>3691.5</v>
      </c>
      <c r="AB105" s="214"/>
      <c r="AC105" s="214"/>
      <c r="AD105" s="214">
        <v>3691.5</v>
      </c>
      <c r="AE105" s="214"/>
      <c r="AF105" s="214"/>
      <c r="AG105" s="214">
        <v>3691.5</v>
      </c>
      <c r="AH105" s="214"/>
      <c r="AI105" s="214"/>
      <c r="AJ105" s="22"/>
      <c r="AK105" s="22"/>
      <c r="AL105" s="22"/>
      <c r="AM105" s="22"/>
      <c r="AN105" s="22"/>
      <c r="AO105" s="43"/>
      <c r="AP105" s="101"/>
      <c r="AQ105" s="111">
        <v>3424.01</v>
      </c>
      <c r="AR105" s="111">
        <v>3424.01</v>
      </c>
    </row>
    <row r="106" spans="1:44" ht="20.25" customHeight="1">
      <c r="A106" s="306"/>
      <c r="B106" s="27" t="s">
        <v>33</v>
      </c>
      <c r="C106" s="288"/>
      <c r="D106" s="288"/>
      <c r="E106" s="301"/>
      <c r="F106" s="302"/>
      <c r="G106" s="295"/>
      <c r="H106" s="397"/>
      <c r="I106" s="28"/>
      <c r="J106" s="295"/>
      <c r="K106" s="397"/>
      <c r="L106" s="28"/>
      <c r="M106" s="295"/>
      <c r="N106" s="397"/>
      <c r="O106" s="28"/>
      <c r="P106" s="295"/>
      <c r="Q106" s="295"/>
      <c r="R106" s="295"/>
      <c r="S106" s="295"/>
      <c r="T106" s="29">
        <v>5150</v>
      </c>
      <c r="U106" s="238">
        <v>3130</v>
      </c>
      <c r="V106" s="238"/>
      <c r="W106" s="238"/>
      <c r="X106" s="238">
        <v>3130</v>
      </c>
      <c r="Y106" s="238"/>
      <c r="Z106" s="238"/>
      <c r="AA106" s="238">
        <f>U106+289.4</f>
        <v>3419.4</v>
      </c>
      <c r="AB106" s="238"/>
      <c r="AC106" s="238"/>
      <c r="AD106" s="238">
        <f>U106+289.4</f>
        <v>3419.4</v>
      </c>
      <c r="AE106" s="238"/>
      <c r="AF106" s="238"/>
      <c r="AG106" s="238">
        <f>X106+289.4</f>
        <v>3419.4</v>
      </c>
      <c r="AH106" s="238"/>
      <c r="AI106" s="238"/>
      <c r="AJ106" s="22"/>
      <c r="AK106" s="22"/>
      <c r="AL106" s="22"/>
      <c r="AM106" s="22"/>
      <c r="AN106" s="22"/>
      <c r="AO106" s="43"/>
      <c r="AP106" s="101"/>
      <c r="AQ106" s="111">
        <v>3419.4</v>
      </c>
      <c r="AR106" s="111">
        <v>3419.4</v>
      </c>
    </row>
    <row r="107" spans="1:44" ht="62.25" customHeight="1">
      <c r="A107" s="306">
        <v>21</v>
      </c>
      <c r="B107" s="89" t="s">
        <v>71</v>
      </c>
      <c r="C107" s="286" t="s">
        <v>73</v>
      </c>
      <c r="D107" s="286" t="s">
        <v>123</v>
      </c>
      <c r="E107" s="297"/>
      <c r="F107" s="298"/>
      <c r="G107" s="244"/>
      <c r="H107" s="382"/>
      <c r="I107" s="6"/>
      <c r="J107" s="244"/>
      <c r="K107" s="382"/>
      <c r="L107" s="6"/>
      <c r="M107" s="244"/>
      <c r="N107" s="382"/>
      <c r="O107" s="6"/>
      <c r="P107" s="244"/>
      <c r="Q107" s="244"/>
      <c r="R107" s="244"/>
      <c r="S107" s="244"/>
      <c r="T107" s="40">
        <f>T108+T109+T110</f>
        <v>4428.2</v>
      </c>
      <c r="U107" s="215">
        <f>U108+U109+U110</f>
        <v>4306.607</v>
      </c>
      <c r="V107" s="215"/>
      <c r="W107" s="215"/>
      <c r="X107" s="215">
        <f>X108+X109+X110</f>
        <v>4306.607</v>
      </c>
      <c r="Y107" s="215"/>
      <c r="Z107" s="215"/>
      <c r="AA107" s="215">
        <f>AA108+AA109+AA110+AA111</f>
        <v>6229.219999999999</v>
      </c>
      <c r="AB107" s="215"/>
      <c r="AC107" s="215"/>
      <c r="AD107" s="215">
        <f>AD108+AD109+AD110+AD111</f>
        <v>5931.52</v>
      </c>
      <c r="AE107" s="215"/>
      <c r="AF107" s="215"/>
      <c r="AG107" s="215">
        <f>AG108+AG109+AG110+AG111</f>
        <v>6647.65</v>
      </c>
      <c r="AH107" s="215"/>
      <c r="AI107" s="215"/>
      <c r="AJ107" s="22"/>
      <c r="AK107" s="22"/>
      <c r="AL107" s="22"/>
      <c r="AM107" s="22"/>
      <c r="AN107" s="22"/>
      <c r="AO107" s="43"/>
      <c r="AP107" s="101"/>
      <c r="AQ107" s="112">
        <f>AQ108+AQ109+AQ110+AQ111</f>
        <v>5136.25</v>
      </c>
      <c r="AR107" s="112">
        <f>AR108+AR109+AR110+AR111</f>
        <v>4853.75</v>
      </c>
    </row>
    <row r="108" spans="1:44" ht="19.5" customHeight="1">
      <c r="A108" s="430"/>
      <c r="B108" s="6" t="s">
        <v>8</v>
      </c>
      <c r="C108" s="287"/>
      <c r="D108" s="287"/>
      <c r="E108" s="299"/>
      <c r="F108" s="300"/>
      <c r="G108" s="244"/>
      <c r="H108" s="382"/>
      <c r="I108" s="6"/>
      <c r="J108" s="244"/>
      <c r="K108" s="382"/>
      <c r="L108" s="6"/>
      <c r="M108" s="244"/>
      <c r="N108" s="382"/>
      <c r="O108" s="6"/>
      <c r="P108" s="244"/>
      <c r="Q108" s="244"/>
      <c r="R108" s="244"/>
      <c r="S108" s="244"/>
      <c r="T108" s="25">
        <v>0</v>
      </c>
      <c r="U108" s="251">
        <v>0</v>
      </c>
      <c r="V108" s="251"/>
      <c r="W108" s="251"/>
      <c r="X108" s="251">
        <v>0</v>
      </c>
      <c r="Y108" s="251"/>
      <c r="Z108" s="251"/>
      <c r="AA108" s="261">
        <v>1000</v>
      </c>
      <c r="AB108" s="262"/>
      <c r="AC108" s="263"/>
      <c r="AD108" s="261">
        <v>1027.31</v>
      </c>
      <c r="AE108" s="262"/>
      <c r="AF108" s="263"/>
      <c r="AG108" s="261">
        <v>1027.32</v>
      </c>
      <c r="AH108" s="262"/>
      <c r="AI108" s="263"/>
      <c r="AJ108" s="22"/>
      <c r="AK108" s="22"/>
      <c r="AL108" s="22"/>
      <c r="AM108" s="22"/>
      <c r="AN108" s="22"/>
      <c r="AO108" s="43"/>
      <c r="AP108" s="101"/>
      <c r="AQ108" s="111">
        <v>0</v>
      </c>
      <c r="AR108" s="111">
        <v>0</v>
      </c>
    </row>
    <row r="109" spans="1:44" ht="19.5" customHeight="1">
      <c r="A109" s="430"/>
      <c r="B109" s="6" t="s">
        <v>9</v>
      </c>
      <c r="C109" s="287"/>
      <c r="D109" s="287"/>
      <c r="E109" s="299"/>
      <c r="F109" s="300"/>
      <c r="G109" s="338">
        <v>4085.2</v>
      </c>
      <c r="H109" s="387"/>
      <c r="I109" s="7"/>
      <c r="J109" s="338">
        <v>50852</v>
      </c>
      <c r="K109" s="387"/>
      <c r="L109" s="7"/>
      <c r="M109" s="338">
        <v>5085.2</v>
      </c>
      <c r="N109" s="387"/>
      <c r="O109" s="7"/>
      <c r="P109" s="308"/>
      <c r="Q109" s="308"/>
      <c r="R109" s="308"/>
      <c r="S109" s="308"/>
      <c r="T109" s="25">
        <v>570</v>
      </c>
      <c r="U109" s="214">
        <v>0</v>
      </c>
      <c r="V109" s="214"/>
      <c r="W109" s="214"/>
      <c r="X109" s="214">
        <v>0</v>
      </c>
      <c r="Y109" s="214"/>
      <c r="Z109" s="214"/>
      <c r="AA109" s="252">
        <v>422.6</v>
      </c>
      <c r="AB109" s="252"/>
      <c r="AC109" s="252"/>
      <c r="AD109" s="252">
        <v>0</v>
      </c>
      <c r="AE109" s="252"/>
      <c r="AF109" s="252"/>
      <c r="AG109" s="252">
        <v>716.12</v>
      </c>
      <c r="AH109" s="252"/>
      <c r="AI109" s="252"/>
      <c r="AJ109" s="22"/>
      <c r="AK109" s="22"/>
      <c r="AL109" s="22"/>
      <c r="AM109" s="22"/>
      <c r="AN109" s="22"/>
      <c r="AO109" s="43"/>
      <c r="AP109" s="101"/>
      <c r="AQ109" s="111">
        <v>0</v>
      </c>
      <c r="AR109" s="111">
        <v>0</v>
      </c>
    </row>
    <row r="110" spans="1:44" ht="22.5" customHeight="1">
      <c r="A110" s="430"/>
      <c r="B110" s="27" t="s">
        <v>33</v>
      </c>
      <c r="C110" s="287"/>
      <c r="D110" s="287"/>
      <c r="E110" s="299"/>
      <c r="F110" s="300"/>
      <c r="G110" s="395"/>
      <c r="H110" s="396"/>
      <c r="I110" s="44"/>
      <c r="J110" s="395"/>
      <c r="K110" s="396"/>
      <c r="L110" s="44"/>
      <c r="M110" s="395"/>
      <c r="N110" s="396"/>
      <c r="O110" s="44"/>
      <c r="P110" s="395"/>
      <c r="Q110" s="395"/>
      <c r="R110" s="395"/>
      <c r="S110" s="395"/>
      <c r="T110" s="45">
        <v>3858.2</v>
      </c>
      <c r="U110" s="431">
        <v>4306.607</v>
      </c>
      <c r="V110" s="431"/>
      <c r="W110" s="431"/>
      <c r="X110" s="431">
        <v>4306.607</v>
      </c>
      <c r="Y110" s="431"/>
      <c r="Z110" s="431"/>
      <c r="AA110" s="431">
        <v>4306.62</v>
      </c>
      <c r="AB110" s="431"/>
      <c r="AC110" s="431"/>
      <c r="AD110" s="431">
        <v>4904.21</v>
      </c>
      <c r="AE110" s="431"/>
      <c r="AF110" s="431"/>
      <c r="AG110" s="431">
        <v>4904.21</v>
      </c>
      <c r="AH110" s="431"/>
      <c r="AI110" s="431"/>
      <c r="AJ110" s="22"/>
      <c r="AK110" s="22"/>
      <c r="AL110" s="22"/>
      <c r="AM110" s="22"/>
      <c r="AN110" s="22"/>
      <c r="AO110" s="43"/>
      <c r="AP110" s="101"/>
      <c r="AQ110" s="111">
        <v>5136.25</v>
      </c>
      <c r="AR110" s="111">
        <v>4853.75</v>
      </c>
    </row>
    <row r="111" spans="1:44" ht="19.5" customHeight="1">
      <c r="A111" s="310"/>
      <c r="B111" s="27" t="s">
        <v>111</v>
      </c>
      <c r="C111" s="288"/>
      <c r="D111" s="288"/>
      <c r="E111" s="301"/>
      <c r="F111" s="302"/>
      <c r="G111" s="244"/>
      <c r="H111" s="445"/>
      <c r="I111" s="6"/>
      <c r="J111" s="244"/>
      <c r="K111" s="445"/>
      <c r="L111" s="6"/>
      <c r="M111" s="244"/>
      <c r="N111" s="445"/>
      <c r="O111" s="6"/>
      <c r="P111" s="244"/>
      <c r="Q111" s="244"/>
      <c r="R111" s="244"/>
      <c r="S111" s="244"/>
      <c r="T111" s="25">
        <v>0</v>
      </c>
      <c r="U111" s="214">
        <v>0</v>
      </c>
      <c r="V111" s="214"/>
      <c r="W111" s="214"/>
      <c r="X111" s="214">
        <v>0</v>
      </c>
      <c r="Y111" s="214"/>
      <c r="Z111" s="214"/>
      <c r="AA111" s="214">
        <v>500</v>
      </c>
      <c r="AB111" s="214"/>
      <c r="AC111" s="214"/>
      <c r="AD111" s="214">
        <v>0</v>
      </c>
      <c r="AE111" s="214"/>
      <c r="AF111" s="214"/>
      <c r="AG111" s="214">
        <v>0</v>
      </c>
      <c r="AH111" s="214"/>
      <c r="AI111" s="214"/>
      <c r="AJ111" s="22"/>
      <c r="AK111" s="22"/>
      <c r="AL111" s="22"/>
      <c r="AM111" s="22"/>
      <c r="AN111" s="22"/>
      <c r="AO111" s="156"/>
      <c r="AP111" s="101"/>
      <c r="AQ111" s="111">
        <v>0</v>
      </c>
      <c r="AR111" s="111">
        <v>0</v>
      </c>
    </row>
    <row r="112" spans="1:44" ht="90" customHeight="1">
      <c r="A112" s="246">
        <v>22</v>
      </c>
      <c r="B112" s="89" t="s">
        <v>74</v>
      </c>
      <c r="C112" s="286" t="s">
        <v>35</v>
      </c>
      <c r="D112" s="286" t="s">
        <v>142</v>
      </c>
      <c r="E112" s="355" t="s">
        <v>181</v>
      </c>
      <c r="F112" s="357"/>
      <c r="G112" s="244"/>
      <c r="H112" s="382"/>
      <c r="I112" s="6"/>
      <c r="J112" s="244"/>
      <c r="K112" s="382"/>
      <c r="L112" s="6"/>
      <c r="M112" s="244"/>
      <c r="N112" s="382"/>
      <c r="O112" s="6"/>
      <c r="P112" s="244"/>
      <c r="Q112" s="244"/>
      <c r="R112" s="244"/>
      <c r="S112" s="244"/>
      <c r="T112" s="40">
        <f>T113+T114+T115</f>
        <v>2936</v>
      </c>
      <c r="U112" s="215">
        <f>U113+U114+U115</f>
        <v>1273.18</v>
      </c>
      <c r="V112" s="216"/>
      <c r="W112" s="216"/>
      <c r="X112" s="215">
        <f>X113+X114+X115</f>
        <v>1273.18</v>
      </c>
      <c r="Y112" s="216"/>
      <c r="Z112" s="216"/>
      <c r="AA112" s="256">
        <f>AA113+AA114+AA115</f>
        <v>1405.3700000000001</v>
      </c>
      <c r="AB112" s="257"/>
      <c r="AC112" s="222"/>
      <c r="AD112" s="256">
        <f>AD113+AD114+AD115</f>
        <v>1633.56</v>
      </c>
      <c r="AE112" s="257"/>
      <c r="AF112" s="222"/>
      <c r="AG112" s="256">
        <f>AG113+AG114+AG115</f>
        <v>3273.89</v>
      </c>
      <c r="AH112" s="257"/>
      <c r="AI112" s="222"/>
      <c r="AJ112" s="18"/>
      <c r="AK112" s="18"/>
      <c r="AL112" s="18"/>
      <c r="AM112" s="18"/>
      <c r="AN112" s="18"/>
      <c r="AO112" s="367" t="s">
        <v>23</v>
      </c>
      <c r="AP112" s="100"/>
      <c r="AQ112" s="112">
        <f>AQ113+AQ114+AQ115</f>
        <v>2383.6</v>
      </c>
      <c r="AR112" s="112">
        <f>AR113+AR114+AR115</f>
        <v>0</v>
      </c>
    </row>
    <row r="113" spans="1:44" ht="15.75" customHeight="1">
      <c r="A113" s="246"/>
      <c r="B113" s="6" t="s">
        <v>8</v>
      </c>
      <c r="C113" s="287"/>
      <c r="D113" s="287"/>
      <c r="E113" s="452"/>
      <c r="F113" s="453"/>
      <c r="G113" s="244"/>
      <c r="H113" s="382"/>
      <c r="I113" s="6"/>
      <c r="J113" s="244"/>
      <c r="K113" s="382"/>
      <c r="L113" s="6"/>
      <c r="M113" s="244"/>
      <c r="N113" s="382"/>
      <c r="O113" s="6"/>
      <c r="P113" s="244"/>
      <c r="Q113" s="244"/>
      <c r="R113" s="244"/>
      <c r="S113" s="244"/>
      <c r="T113" s="38">
        <v>0</v>
      </c>
      <c r="U113" s="251">
        <v>0</v>
      </c>
      <c r="V113" s="251"/>
      <c r="W113" s="251"/>
      <c r="X113" s="251">
        <v>0</v>
      </c>
      <c r="Y113" s="251"/>
      <c r="Z113" s="251"/>
      <c r="AA113" s="251">
        <v>0</v>
      </c>
      <c r="AB113" s="251"/>
      <c r="AC113" s="251"/>
      <c r="AD113" s="251">
        <v>0</v>
      </c>
      <c r="AE113" s="251"/>
      <c r="AF113" s="251"/>
      <c r="AG113" s="251">
        <v>0</v>
      </c>
      <c r="AH113" s="251"/>
      <c r="AI113" s="251"/>
      <c r="AJ113" s="3"/>
      <c r="AK113" s="3"/>
      <c r="AL113" s="3"/>
      <c r="AM113" s="3"/>
      <c r="AN113" s="3"/>
      <c r="AO113" s="367"/>
      <c r="AP113" s="101"/>
      <c r="AQ113" s="111">
        <v>0</v>
      </c>
      <c r="AR113" s="111">
        <v>0</v>
      </c>
    </row>
    <row r="114" spans="1:44" ht="17.25" customHeight="1">
      <c r="A114" s="246"/>
      <c r="B114" s="6" t="s">
        <v>9</v>
      </c>
      <c r="C114" s="287"/>
      <c r="D114" s="287"/>
      <c r="E114" s="452"/>
      <c r="F114" s="453"/>
      <c r="G114" s="338">
        <v>4085.2</v>
      </c>
      <c r="H114" s="387"/>
      <c r="I114" s="7"/>
      <c r="J114" s="338">
        <v>50852</v>
      </c>
      <c r="K114" s="387"/>
      <c r="L114" s="7"/>
      <c r="M114" s="338">
        <v>5085.2</v>
      </c>
      <c r="N114" s="387"/>
      <c r="O114" s="7"/>
      <c r="P114" s="308"/>
      <c r="Q114" s="308"/>
      <c r="R114" s="308"/>
      <c r="S114" s="308"/>
      <c r="T114" s="37">
        <v>0</v>
      </c>
      <c r="U114" s="252">
        <v>0</v>
      </c>
      <c r="V114" s="252"/>
      <c r="W114" s="252"/>
      <c r="X114" s="252">
        <v>0</v>
      </c>
      <c r="Y114" s="252"/>
      <c r="Z114" s="252"/>
      <c r="AA114" s="252">
        <v>0</v>
      </c>
      <c r="AB114" s="252"/>
      <c r="AC114" s="252"/>
      <c r="AD114" s="252">
        <v>0</v>
      </c>
      <c r="AE114" s="252"/>
      <c r="AF114" s="252"/>
      <c r="AG114" s="252">
        <v>0</v>
      </c>
      <c r="AH114" s="252"/>
      <c r="AI114" s="252"/>
      <c r="AJ114" s="3">
        <v>0</v>
      </c>
      <c r="AK114" s="3">
        <v>-43266.8</v>
      </c>
      <c r="AL114" s="3">
        <v>2500</v>
      </c>
      <c r="AM114" s="3"/>
      <c r="AN114" s="3">
        <v>4085.2</v>
      </c>
      <c r="AO114" s="367"/>
      <c r="AP114" s="101">
        <v>4085.2</v>
      </c>
      <c r="AQ114" s="111">
        <v>0</v>
      </c>
      <c r="AR114" s="111">
        <v>0</v>
      </c>
    </row>
    <row r="115" spans="1:44" ht="22.5" customHeight="1">
      <c r="A115" s="306"/>
      <c r="B115" s="27" t="s">
        <v>33</v>
      </c>
      <c r="C115" s="288"/>
      <c r="D115" s="288"/>
      <c r="E115" s="360"/>
      <c r="F115" s="454"/>
      <c r="G115" s="295"/>
      <c r="H115" s="397"/>
      <c r="I115" s="28"/>
      <c r="J115" s="295"/>
      <c r="K115" s="397"/>
      <c r="L115" s="28"/>
      <c r="M115" s="295"/>
      <c r="N115" s="397"/>
      <c r="O115" s="28"/>
      <c r="P115" s="295"/>
      <c r="Q115" s="295"/>
      <c r="R115" s="295"/>
      <c r="S115" s="295"/>
      <c r="T115" s="29">
        <v>2936</v>
      </c>
      <c r="U115" s="238">
        <v>1273.18</v>
      </c>
      <c r="V115" s="238"/>
      <c r="W115" s="238"/>
      <c r="X115" s="238">
        <v>1273.18</v>
      </c>
      <c r="Y115" s="238"/>
      <c r="Z115" s="238"/>
      <c r="AA115" s="238">
        <f>U115+132.19</f>
        <v>1405.3700000000001</v>
      </c>
      <c r="AB115" s="238"/>
      <c r="AC115" s="238"/>
      <c r="AD115" s="238">
        <v>1633.56</v>
      </c>
      <c r="AE115" s="238"/>
      <c r="AF115" s="238"/>
      <c r="AG115" s="238">
        <v>3273.89</v>
      </c>
      <c r="AH115" s="238"/>
      <c r="AI115" s="238"/>
      <c r="AJ115" s="97"/>
      <c r="AK115" s="97"/>
      <c r="AL115" s="97"/>
      <c r="AM115" s="97"/>
      <c r="AN115" s="97"/>
      <c r="AO115" s="368"/>
      <c r="AP115" s="102"/>
      <c r="AQ115" s="113">
        <v>2383.6</v>
      </c>
      <c r="AR115" s="113">
        <v>0</v>
      </c>
    </row>
    <row r="116" spans="1:44" ht="21" customHeight="1">
      <c r="A116" s="321" t="s">
        <v>162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6"/>
    </row>
    <row r="117" spans="1:44" ht="16.5" customHeight="1">
      <c r="A117" s="127"/>
      <c r="B117" s="127"/>
      <c r="C117" s="128"/>
      <c r="D117" s="128"/>
      <c r="E117" s="128"/>
      <c r="F117" s="129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1">
        <f>T118+T122+T127+T135</f>
        <v>5792.2</v>
      </c>
      <c r="U117" s="442">
        <f>U118+U122+U127+U131+U135</f>
        <v>7048.5</v>
      </c>
      <c r="V117" s="443"/>
      <c r="W117" s="444"/>
      <c r="X117" s="442">
        <f>X118+X122+X127+X131+X135</f>
        <v>7587.25</v>
      </c>
      <c r="Y117" s="443"/>
      <c r="Z117" s="444"/>
      <c r="AA117" s="258">
        <f>AA118+AA122+AA135+AA127+AA131</f>
        <v>7587.25</v>
      </c>
      <c r="AB117" s="259"/>
      <c r="AC117" s="260"/>
      <c r="AD117" s="258">
        <f>AD118+AD122+AD135+AD127+AD131</f>
        <v>7735.26</v>
      </c>
      <c r="AE117" s="259"/>
      <c r="AF117" s="260"/>
      <c r="AG117" s="258">
        <f>AG118+AG122+AG135+AG127+AG131</f>
        <v>8887.890000000001</v>
      </c>
      <c r="AH117" s="259"/>
      <c r="AI117" s="260"/>
      <c r="AJ117" s="66"/>
      <c r="AK117" s="67"/>
      <c r="AL117" s="67"/>
      <c r="AM117" s="67"/>
      <c r="AN117" s="67"/>
      <c r="AO117" s="68"/>
      <c r="AP117" s="103"/>
      <c r="AQ117" s="146">
        <f>AQ118+AQ122+AQ127+AQ131+AQ135</f>
        <v>8458.9</v>
      </c>
      <c r="AR117" s="207">
        <f>AR118+AR122+AR135+AR127+AR131</f>
        <v>7425.6</v>
      </c>
    </row>
    <row r="118" spans="1:44" ht="60.75" customHeight="1">
      <c r="A118" s="246">
        <v>23</v>
      </c>
      <c r="B118" s="90" t="s">
        <v>75</v>
      </c>
      <c r="C118" s="286" t="s">
        <v>76</v>
      </c>
      <c r="D118" s="286" t="s">
        <v>182</v>
      </c>
      <c r="E118" s="289" t="s">
        <v>148</v>
      </c>
      <c r="F118" s="290"/>
      <c r="G118" s="256"/>
      <c r="H118" s="222"/>
      <c r="I118" s="58"/>
      <c r="J118" s="400"/>
      <c r="K118" s="401"/>
      <c r="L118" s="58"/>
      <c r="M118" s="400"/>
      <c r="N118" s="401"/>
      <c r="O118" s="58"/>
      <c r="P118" s="215"/>
      <c r="Q118" s="215"/>
      <c r="R118" s="215"/>
      <c r="S118" s="215"/>
      <c r="T118" s="85">
        <f>T119+T120+T121</f>
        <v>1005</v>
      </c>
      <c r="U118" s="215">
        <f>U119+U120+U121</f>
        <v>676.4</v>
      </c>
      <c r="V118" s="215"/>
      <c r="W118" s="215"/>
      <c r="X118" s="215">
        <f>X120+X121+X119</f>
        <v>1152.45</v>
      </c>
      <c r="Y118" s="215"/>
      <c r="Z118" s="215"/>
      <c r="AA118" s="215">
        <f>AA119+AA120+AA121</f>
        <v>1152.45</v>
      </c>
      <c r="AB118" s="215"/>
      <c r="AC118" s="215"/>
      <c r="AD118" s="215">
        <f>AD119+AD120+AD121</f>
        <v>1152.45</v>
      </c>
      <c r="AE118" s="215"/>
      <c r="AF118" s="215"/>
      <c r="AG118" s="215">
        <f>AG119+AG120+AG121</f>
        <v>1183.05</v>
      </c>
      <c r="AH118" s="215"/>
      <c r="AI118" s="215"/>
      <c r="AJ118" s="3"/>
      <c r="AK118" s="3"/>
      <c r="AL118" s="3"/>
      <c r="AM118" s="3"/>
      <c r="AN118" s="3"/>
      <c r="AO118" s="367" t="s">
        <v>24</v>
      </c>
      <c r="AP118" s="101"/>
      <c r="AQ118" s="112">
        <f>AQ119+AQ120+AQ121</f>
        <v>1606.15</v>
      </c>
      <c r="AR118" s="112">
        <f>AR119+AR120+AR121</f>
        <v>1606.15</v>
      </c>
    </row>
    <row r="119" spans="1:44" ht="15">
      <c r="A119" s="246"/>
      <c r="B119" s="6" t="s">
        <v>8</v>
      </c>
      <c r="C119" s="287"/>
      <c r="D119" s="287"/>
      <c r="E119" s="291"/>
      <c r="F119" s="292"/>
      <c r="G119" s="244"/>
      <c r="H119" s="382"/>
      <c r="I119" s="9"/>
      <c r="J119" s="349"/>
      <c r="K119" s="382"/>
      <c r="L119" s="9"/>
      <c r="M119" s="349"/>
      <c r="N119" s="382"/>
      <c r="O119" s="9"/>
      <c r="P119" s="244"/>
      <c r="Q119" s="244"/>
      <c r="R119" s="244"/>
      <c r="S119" s="244"/>
      <c r="T119" s="38">
        <v>0</v>
      </c>
      <c r="U119" s="251">
        <v>0</v>
      </c>
      <c r="V119" s="251"/>
      <c r="W119" s="251"/>
      <c r="X119" s="251">
        <v>0</v>
      </c>
      <c r="Y119" s="251"/>
      <c r="Z119" s="251"/>
      <c r="AA119" s="251">
        <v>0</v>
      </c>
      <c r="AB119" s="251"/>
      <c r="AC119" s="251"/>
      <c r="AD119" s="251">
        <v>0</v>
      </c>
      <c r="AE119" s="251"/>
      <c r="AF119" s="251"/>
      <c r="AG119" s="251">
        <v>0</v>
      </c>
      <c r="AH119" s="251"/>
      <c r="AI119" s="251"/>
      <c r="AJ119" s="3"/>
      <c r="AK119" s="3"/>
      <c r="AL119" s="3"/>
      <c r="AM119" s="3"/>
      <c r="AN119" s="3"/>
      <c r="AO119" s="367"/>
      <c r="AP119" s="101"/>
      <c r="AQ119" s="111">
        <v>0</v>
      </c>
      <c r="AR119" s="111">
        <v>0</v>
      </c>
    </row>
    <row r="120" spans="1:44" ht="15">
      <c r="A120" s="246"/>
      <c r="B120" s="6" t="s">
        <v>9</v>
      </c>
      <c r="C120" s="287"/>
      <c r="D120" s="287"/>
      <c r="E120" s="291"/>
      <c r="F120" s="292"/>
      <c r="G120" s="398">
        <v>3560</v>
      </c>
      <c r="H120" s="399"/>
      <c r="I120" s="56"/>
      <c r="J120" s="398">
        <v>4700</v>
      </c>
      <c r="K120" s="399"/>
      <c r="L120" s="56"/>
      <c r="M120" s="398">
        <v>4700</v>
      </c>
      <c r="N120" s="399"/>
      <c r="O120" s="56"/>
      <c r="P120" s="251"/>
      <c r="Q120" s="251"/>
      <c r="R120" s="251"/>
      <c r="S120" s="251"/>
      <c r="T120" s="38">
        <v>619</v>
      </c>
      <c r="U120" s="252">
        <v>676.4</v>
      </c>
      <c r="V120" s="252"/>
      <c r="W120" s="252"/>
      <c r="X120" s="251">
        <v>676.4</v>
      </c>
      <c r="Y120" s="251"/>
      <c r="Z120" s="251"/>
      <c r="AA120" s="251">
        <f>X120</f>
        <v>676.4</v>
      </c>
      <c r="AB120" s="251"/>
      <c r="AC120" s="251"/>
      <c r="AD120" s="251">
        <f>U120</f>
        <v>676.4</v>
      </c>
      <c r="AE120" s="251"/>
      <c r="AF120" s="251"/>
      <c r="AG120" s="251">
        <v>707</v>
      </c>
      <c r="AH120" s="251"/>
      <c r="AI120" s="251"/>
      <c r="AJ120" s="3">
        <v>0</v>
      </c>
      <c r="AK120" s="3"/>
      <c r="AL120" s="3"/>
      <c r="AM120" s="3"/>
      <c r="AN120" s="3">
        <v>3560</v>
      </c>
      <c r="AO120" s="367"/>
      <c r="AP120" s="101">
        <v>3660</v>
      </c>
      <c r="AQ120" s="111">
        <v>484.35</v>
      </c>
      <c r="AR120" s="111">
        <v>484.35</v>
      </c>
    </row>
    <row r="121" spans="1:44" ht="15">
      <c r="A121" s="246"/>
      <c r="B121" s="24" t="s">
        <v>33</v>
      </c>
      <c r="C121" s="288"/>
      <c r="D121" s="288"/>
      <c r="E121" s="293"/>
      <c r="F121" s="294"/>
      <c r="G121" s="251"/>
      <c r="H121" s="402"/>
      <c r="I121" s="57"/>
      <c r="J121" s="403"/>
      <c r="K121" s="402"/>
      <c r="L121" s="57"/>
      <c r="M121" s="403"/>
      <c r="N121" s="402"/>
      <c r="O121" s="57"/>
      <c r="P121" s="251"/>
      <c r="Q121" s="251"/>
      <c r="R121" s="251"/>
      <c r="S121" s="251"/>
      <c r="T121" s="38">
        <v>386</v>
      </c>
      <c r="U121" s="251">
        <v>0</v>
      </c>
      <c r="V121" s="251"/>
      <c r="W121" s="251"/>
      <c r="X121" s="251">
        <v>476.05</v>
      </c>
      <c r="Y121" s="251"/>
      <c r="Z121" s="251"/>
      <c r="AA121" s="251">
        <v>476.05</v>
      </c>
      <c r="AB121" s="251"/>
      <c r="AC121" s="251"/>
      <c r="AD121" s="251">
        <v>476.05</v>
      </c>
      <c r="AE121" s="251"/>
      <c r="AF121" s="251"/>
      <c r="AG121" s="251">
        <v>476.05</v>
      </c>
      <c r="AH121" s="251"/>
      <c r="AI121" s="251"/>
      <c r="AJ121" s="3"/>
      <c r="AK121" s="3"/>
      <c r="AL121" s="3"/>
      <c r="AM121" s="3"/>
      <c r="AN121" s="3"/>
      <c r="AO121" s="367"/>
      <c r="AP121" s="101"/>
      <c r="AQ121" s="111">
        <v>1121.8</v>
      </c>
      <c r="AR121" s="111">
        <v>1121.8</v>
      </c>
    </row>
    <row r="122" spans="1:44" ht="68.25" customHeight="1">
      <c r="A122" s="246">
        <v>20</v>
      </c>
      <c r="B122" s="429" t="s">
        <v>77</v>
      </c>
      <c r="C122" s="286" t="s">
        <v>125</v>
      </c>
      <c r="D122" s="286" t="s">
        <v>185</v>
      </c>
      <c r="E122" s="289" t="s">
        <v>149</v>
      </c>
      <c r="F122" s="290"/>
      <c r="G122" s="6"/>
      <c r="H122" s="9"/>
      <c r="I122" s="9"/>
      <c r="J122" s="9"/>
      <c r="K122" s="9"/>
      <c r="L122" s="9"/>
      <c r="M122" s="9"/>
      <c r="N122" s="9"/>
      <c r="O122" s="9"/>
      <c r="P122" s="244"/>
      <c r="Q122" s="244"/>
      <c r="R122" s="244"/>
      <c r="S122" s="404"/>
      <c r="T122" s="85">
        <f>T124+T125+T126</f>
        <v>638.9</v>
      </c>
      <c r="U122" s="222">
        <f>U124+U125+U126</f>
        <v>334.3</v>
      </c>
      <c r="V122" s="215"/>
      <c r="W122" s="215"/>
      <c r="X122" s="222">
        <f>X124+X125+X126</f>
        <v>337</v>
      </c>
      <c r="Y122" s="215"/>
      <c r="Z122" s="215"/>
      <c r="AA122" s="222">
        <f>AA124+AA125+AA126</f>
        <v>337</v>
      </c>
      <c r="AB122" s="215"/>
      <c r="AC122" s="215"/>
      <c r="AD122" s="222">
        <f>AD124+AD125+AD126</f>
        <v>355.01</v>
      </c>
      <c r="AE122" s="215"/>
      <c r="AF122" s="215"/>
      <c r="AG122" s="222">
        <f>AG124+AG125+AG126</f>
        <v>1419.8400000000001</v>
      </c>
      <c r="AH122" s="215"/>
      <c r="AI122" s="215"/>
      <c r="AJ122" s="3"/>
      <c r="AK122" s="3"/>
      <c r="AL122" s="3"/>
      <c r="AM122" s="3"/>
      <c r="AN122" s="3"/>
      <c r="AO122" s="3"/>
      <c r="AP122" s="101"/>
      <c r="AQ122" s="112">
        <f>AQ124+AQ125+AQ126</f>
        <v>605.25</v>
      </c>
      <c r="AR122" s="112">
        <f>AR124+AR125+AR126</f>
        <v>218.95000000000002</v>
      </c>
    </row>
    <row r="123" spans="1:44" ht="25.5" customHeight="1" hidden="1">
      <c r="A123" s="246"/>
      <c r="B123" s="391"/>
      <c r="C123" s="287"/>
      <c r="D123" s="287"/>
      <c r="E123" s="291"/>
      <c r="F123" s="292"/>
      <c r="G123" s="246"/>
      <c r="H123" s="246"/>
      <c r="I123" s="9"/>
      <c r="J123" s="346"/>
      <c r="K123" s="346"/>
      <c r="L123" s="9"/>
      <c r="M123" s="346"/>
      <c r="N123" s="346"/>
      <c r="O123" s="9"/>
      <c r="P123" s="244"/>
      <c r="Q123" s="244"/>
      <c r="R123" s="244"/>
      <c r="S123" s="244"/>
      <c r="T123" s="39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86"/>
      <c r="AK123" s="86"/>
      <c r="AL123" s="86"/>
      <c r="AM123" s="86"/>
      <c r="AN123" s="86"/>
      <c r="AO123" s="367"/>
      <c r="AP123" s="100"/>
      <c r="AQ123" s="111"/>
      <c r="AR123" s="111"/>
    </row>
    <row r="124" spans="1:44" ht="18.75" customHeight="1">
      <c r="A124" s="246"/>
      <c r="B124" s="6" t="s">
        <v>8</v>
      </c>
      <c r="C124" s="287"/>
      <c r="D124" s="287"/>
      <c r="E124" s="291"/>
      <c r="F124" s="292"/>
      <c r="G124" s="407"/>
      <c r="H124" s="407"/>
      <c r="I124" s="13"/>
      <c r="J124" s="408"/>
      <c r="K124" s="408"/>
      <c r="L124" s="13"/>
      <c r="M124" s="408"/>
      <c r="N124" s="408"/>
      <c r="O124" s="13"/>
      <c r="P124" s="244"/>
      <c r="Q124" s="244"/>
      <c r="R124" s="244"/>
      <c r="S124" s="244"/>
      <c r="T124" s="38">
        <v>0</v>
      </c>
      <c r="U124" s="251">
        <v>0</v>
      </c>
      <c r="V124" s="251"/>
      <c r="W124" s="251"/>
      <c r="X124" s="251">
        <v>0</v>
      </c>
      <c r="Y124" s="251"/>
      <c r="Z124" s="251"/>
      <c r="AA124" s="251">
        <v>0</v>
      </c>
      <c r="AB124" s="251"/>
      <c r="AC124" s="251"/>
      <c r="AD124" s="251">
        <v>0</v>
      </c>
      <c r="AE124" s="251"/>
      <c r="AF124" s="251"/>
      <c r="AG124" s="251">
        <v>0</v>
      </c>
      <c r="AH124" s="251"/>
      <c r="AI124" s="251"/>
      <c r="AJ124" s="3"/>
      <c r="AK124" s="3"/>
      <c r="AL124" s="3"/>
      <c r="AM124" s="3"/>
      <c r="AN124" s="3"/>
      <c r="AO124" s="367"/>
      <c r="AP124" s="101"/>
      <c r="AQ124" s="111">
        <v>0</v>
      </c>
      <c r="AR124" s="111">
        <v>0</v>
      </c>
    </row>
    <row r="125" spans="1:44" ht="19.5" customHeight="1">
      <c r="A125" s="246"/>
      <c r="B125" s="6" t="s">
        <v>9</v>
      </c>
      <c r="C125" s="287"/>
      <c r="D125" s="287"/>
      <c r="E125" s="291"/>
      <c r="F125" s="292"/>
      <c r="G125" s="405">
        <v>13922.5</v>
      </c>
      <c r="H125" s="405"/>
      <c r="I125" s="14"/>
      <c r="J125" s="405">
        <v>12252.7</v>
      </c>
      <c r="K125" s="405"/>
      <c r="L125" s="14"/>
      <c r="M125" s="405">
        <v>11608.2</v>
      </c>
      <c r="N125" s="405"/>
      <c r="O125" s="14"/>
      <c r="P125" s="308"/>
      <c r="Q125" s="308"/>
      <c r="R125" s="308"/>
      <c r="S125" s="308"/>
      <c r="T125" s="37">
        <v>0</v>
      </c>
      <c r="U125" s="252">
        <v>21.3</v>
      </c>
      <c r="V125" s="252"/>
      <c r="W125" s="252"/>
      <c r="X125" s="252">
        <v>24</v>
      </c>
      <c r="Y125" s="252"/>
      <c r="Z125" s="252"/>
      <c r="AA125" s="252">
        <f>X125</f>
        <v>24</v>
      </c>
      <c r="AB125" s="252"/>
      <c r="AC125" s="252"/>
      <c r="AD125" s="252">
        <v>22</v>
      </c>
      <c r="AE125" s="252"/>
      <c r="AF125" s="252"/>
      <c r="AG125" s="252">
        <v>745.74</v>
      </c>
      <c r="AH125" s="252"/>
      <c r="AI125" s="252"/>
      <c r="AJ125" s="3">
        <v>0</v>
      </c>
      <c r="AK125" s="3">
        <v>0</v>
      </c>
      <c r="AL125" s="3">
        <v>0</v>
      </c>
      <c r="AM125" s="3"/>
      <c r="AN125" s="3">
        <v>13922.5</v>
      </c>
      <c r="AO125" s="367"/>
      <c r="AP125" s="101">
        <v>14565.7</v>
      </c>
      <c r="AQ125" s="111">
        <v>17.6</v>
      </c>
      <c r="AR125" s="111">
        <v>10.3</v>
      </c>
    </row>
    <row r="126" spans="1:44" ht="15">
      <c r="A126" s="246"/>
      <c r="B126" s="24" t="s">
        <v>33</v>
      </c>
      <c r="C126" s="288"/>
      <c r="D126" s="288"/>
      <c r="E126" s="293"/>
      <c r="F126" s="294"/>
      <c r="G126" s="406"/>
      <c r="H126" s="406"/>
      <c r="I126" s="59"/>
      <c r="J126" s="406"/>
      <c r="K126" s="406"/>
      <c r="L126" s="59"/>
      <c r="M126" s="406"/>
      <c r="N126" s="406"/>
      <c r="O126" s="59"/>
      <c r="P126" s="409"/>
      <c r="Q126" s="409"/>
      <c r="R126" s="409"/>
      <c r="S126" s="409"/>
      <c r="T126" s="60">
        <v>638.9</v>
      </c>
      <c r="U126" s="251">
        <v>313</v>
      </c>
      <c r="V126" s="251"/>
      <c r="W126" s="251"/>
      <c r="X126" s="251">
        <v>313</v>
      </c>
      <c r="Y126" s="251"/>
      <c r="Z126" s="251"/>
      <c r="AA126" s="251">
        <f>X126</f>
        <v>313</v>
      </c>
      <c r="AB126" s="251"/>
      <c r="AC126" s="251"/>
      <c r="AD126" s="251">
        <v>333.01</v>
      </c>
      <c r="AE126" s="251"/>
      <c r="AF126" s="251"/>
      <c r="AG126" s="251">
        <v>674.1</v>
      </c>
      <c r="AH126" s="251"/>
      <c r="AI126" s="251"/>
      <c r="AJ126" s="3"/>
      <c r="AK126" s="3"/>
      <c r="AL126" s="3"/>
      <c r="AM126" s="3"/>
      <c r="AN126" s="3"/>
      <c r="AO126" s="367"/>
      <c r="AP126" s="101"/>
      <c r="AQ126" s="111">
        <v>587.65</v>
      </c>
      <c r="AR126" s="111">
        <v>208.65</v>
      </c>
    </row>
    <row r="127" spans="1:44" ht="92.25" customHeight="1">
      <c r="A127" s="246">
        <v>24</v>
      </c>
      <c r="B127" s="24" t="s">
        <v>34</v>
      </c>
      <c r="C127" s="286" t="s">
        <v>80</v>
      </c>
      <c r="D127" s="286" t="s">
        <v>126</v>
      </c>
      <c r="E127" s="289" t="s">
        <v>150</v>
      </c>
      <c r="F127" s="290"/>
      <c r="G127" s="246"/>
      <c r="H127" s="246"/>
      <c r="I127" s="6"/>
      <c r="J127" s="246"/>
      <c r="K127" s="246"/>
      <c r="L127" s="6"/>
      <c r="M127" s="246"/>
      <c r="N127" s="246"/>
      <c r="O127" s="6"/>
      <c r="P127" s="244"/>
      <c r="Q127" s="244"/>
      <c r="R127" s="244"/>
      <c r="S127" s="244"/>
      <c r="T127" s="40">
        <f>T128+T129+T130</f>
        <v>4122</v>
      </c>
      <c r="U127" s="215">
        <f>U128+U129+U130</f>
        <v>4800</v>
      </c>
      <c r="V127" s="215"/>
      <c r="W127" s="215"/>
      <c r="X127" s="215">
        <f>X128+X129+X130</f>
        <v>4800</v>
      </c>
      <c r="Y127" s="215"/>
      <c r="Z127" s="215"/>
      <c r="AA127" s="215">
        <f>AA128+AA129+AA130</f>
        <v>4800</v>
      </c>
      <c r="AB127" s="215"/>
      <c r="AC127" s="215"/>
      <c r="AD127" s="215">
        <f>AD128+AD129+AD130</f>
        <v>4700</v>
      </c>
      <c r="AE127" s="215"/>
      <c r="AF127" s="215"/>
      <c r="AG127" s="215">
        <f>AG128+AG129+AG130</f>
        <v>4700</v>
      </c>
      <c r="AH127" s="215"/>
      <c r="AI127" s="215"/>
      <c r="AJ127" s="18"/>
      <c r="AK127" s="18"/>
      <c r="AL127" s="18"/>
      <c r="AM127" s="18"/>
      <c r="AN127" s="18"/>
      <c r="AO127" s="367" t="s">
        <v>25</v>
      </c>
      <c r="AP127" s="100"/>
      <c r="AQ127" s="112">
        <f>AQ128+AQ129+AQ130</f>
        <v>4700</v>
      </c>
      <c r="AR127" s="112">
        <f>AR128+AR129+AR130</f>
        <v>4700</v>
      </c>
    </row>
    <row r="128" spans="1:44" ht="15">
      <c r="A128" s="246"/>
      <c r="B128" s="6" t="s">
        <v>8</v>
      </c>
      <c r="C128" s="287"/>
      <c r="D128" s="287"/>
      <c r="E128" s="291"/>
      <c r="F128" s="292"/>
      <c r="G128" s="246"/>
      <c r="H128" s="246"/>
      <c r="I128" s="6"/>
      <c r="J128" s="246"/>
      <c r="K128" s="246"/>
      <c r="L128" s="6"/>
      <c r="M128" s="246"/>
      <c r="N128" s="246"/>
      <c r="O128" s="6"/>
      <c r="P128" s="244"/>
      <c r="Q128" s="244"/>
      <c r="R128" s="244"/>
      <c r="S128" s="244"/>
      <c r="T128" s="38">
        <v>100</v>
      </c>
      <c r="U128" s="251">
        <v>100</v>
      </c>
      <c r="V128" s="251"/>
      <c r="W128" s="251"/>
      <c r="X128" s="251">
        <v>100</v>
      </c>
      <c r="Y128" s="251"/>
      <c r="Z128" s="251"/>
      <c r="AA128" s="251">
        <f>U128</f>
        <v>100</v>
      </c>
      <c r="AB128" s="246"/>
      <c r="AC128" s="246"/>
      <c r="AD128" s="251">
        <v>0</v>
      </c>
      <c r="AE128" s="246"/>
      <c r="AF128" s="246"/>
      <c r="AG128" s="251">
        <v>0</v>
      </c>
      <c r="AH128" s="246"/>
      <c r="AI128" s="246"/>
      <c r="AJ128" s="3"/>
      <c r="AK128" s="3"/>
      <c r="AL128" s="3"/>
      <c r="AM128" s="3"/>
      <c r="AN128" s="3"/>
      <c r="AO128" s="367"/>
      <c r="AP128" s="101"/>
      <c r="AQ128" s="111">
        <v>0</v>
      </c>
      <c r="AR128" s="111">
        <v>0</v>
      </c>
    </row>
    <row r="129" spans="1:44" ht="15">
      <c r="A129" s="246"/>
      <c r="B129" s="24" t="s">
        <v>10</v>
      </c>
      <c r="C129" s="287"/>
      <c r="D129" s="287"/>
      <c r="E129" s="291"/>
      <c r="F129" s="292"/>
      <c r="G129" s="307">
        <v>6877.9</v>
      </c>
      <c r="H129" s="307"/>
      <c r="I129" s="7"/>
      <c r="J129" s="307">
        <v>6911.9</v>
      </c>
      <c r="K129" s="307"/>
      <c r="L129" s="7"/>
      <c r="M129" s="307">
        <v>6911.9</v>
      </c>
      <c r="N129" s="307"/>
      <c r="O129" s="7"/>
      <c r="P129" s="308"/>
      <c r="Q129" s="308"/>
      <c r="R129" s="308"/>
      <c r="S129" s="308"/>
      <c r="T129" s="37">
        <v>1700</v>
      </c>
      <c r="U129" s="252">
        <v>2610</v>
      </c>
      <c r="V129" s="252"/>
      <c r="W129" s="252"/>
      <c r="X129" s="252">
        <v>2610</v>
      </c>
      <c r="Y129" s="252"/>
      <c r="Z129" s="252"/>
      <c r="AA129" s="252">
        <f>U129</f>
        <v>2610</v>
      </c>
      <c r="AB129" s="245"/>
      <c r="AC129" s="245"/>
      <c r="AD129" s="252">
        <f>U129</f>
        <v>2610</v>
      </c>
      <c r="AE129" s="245"/>
      <c r="AF129" s="245"/>
      <c r="AG129" s="252">
        <f>X129</f>
        <v>2610</v>
      </c>
      <c r="AH129" s="245"/>
      <c r="AI129" s="245"/>
      <c r="AJ129" s="3">
        <v>80.20000000000073</v>
      </c>
      <c r="AK129" s="3">
        <v>349.40000000000055</v>
      </c>
      <c r="AL129" s="3">
        <v>0</v>
      </c>
      <c r="AM129" s="3"/>
      <c r="AN129" s="3">
        <v>2451.2</v>
      </c>
      <c r="AO129" s="367"/>
      <c r="AP129" s="101"/>
      <c r="AQ129" s="111">
        <v>2610</v>
      </c>
      <c r="AR129" s="111">
        <v>2610</v>
      </c>
    </row>
    <row r="130" spans="1:44" ht="15">
      <c r="A130" s="246"/>
      <c r="B130" s="27" t="s">
        <v>33</v>
      </c>
      <c r="C130" s="288"/>
      <c r="D130" s="288"/>
      <c r="E130" s="293"/>
      <c r="F130" s="294"/>
      <c r="G130" s="246"/>
      <c r="H130" s="246"/>
      <c r="I130" s="6"/>
      <c r="J130" s="246"/>
      <c r="K130" s="246"/>
      <c r="L130" s="6"/>
      <c r="M130" s="246"/>
      <c r="N130" s="246"/>
      <c r="O130" s="6"/>
      <c r="P130" s="244"/>
      <c r="Q130" s="244"/>
      <c r="R130" s="244"/>
      <c r="S130" s="244"/>
      <c r="T130" s="25">
        <v>2322</v>
      </c>
      <c r="U130" s="214">
        <v>2090</v>
      </c>
      <c r="V130" s="214"/>
      <c r="W130" s="214"/>
      <c r="X130" s="214">
        <v>2090</v>
      </c>
      <c r="Y130" s="214"/>
      <c r="Z130" s="214"/>
      <c r="AA130" s="214">
        <f>U130</f>
        <v>2090</v>
      </c>
      <c r="AB130" s="214"/>
      <c r="AC130" s="214"/>
      <c r="AD130" s="214">
        <f>U130</f>
        <v>2090</v>
      </c>
      <c r="AE130" s="214"/>
      <c r="AF130" s="214"/>
      <c r="AG130" s="214">
        <f>X130</f>
        <v>2090</v>
      </c>
      <c r="AH130" s="214"/>
      <c r="AI130" s="214"/>
      <c r="AJ130" s="3"/>
      <c r="AK130" s="3"/>
      <c r="AL130" s="3"/>
      <c r="AM130" s="3"/>
      <c r="AN130" s="3"/>
      <c r="AO130" s="367"/>
      <c r="AP130" s="101"/>
      <c r="AQ130" s="111">
        <v>2090</v>
      </c>
      <c r="AR130" s="111">
        <v>2090</v>
      </c>
    </row>
    <row r="131" spans="1:44" ht="57" customHeight="1">
      <c r="A131" s="246">
        <v>25</v>
      </c>
      <c r="B131" s="24" t="s">
        <v>79</v>
      </c>
      <c r="C131" s="286" t="s">
        <v>78</v>
      </c>
      <c r="D131" s="286" t="s">
        <v>183</v>
      </c>
      <c r="E131" s="289" t="s">
        <v>150</v>
      </c>
      <c r="F131" s="290"/>
      <c r="G131" s="246"/>
      <c r="H131" s="246"/>
      <c r="I131" s="6"/>
      <c r="J131" s="246"/>
      <c r="K131" s="246"/>
      <c r="L131" s="6"/>
      <c r="M131" s="246"/>
      <c r="N131" s="246"/>
      <c r="O131" s="6"/>
      <c r="P131" s="244"/>
      <c r="Q131" s="244"/>
      <c r="R131" s="244"/>
      <c r="S131" s="244"/>
      <c r="T131" s="40">
        <f>T132+T133+T134</f>
        <v>921.8</v>
      </c>
      <c r="U131" s="215">
        <f>U132+U133+U134</f>
        <v>1211.5</v>
      </c>
      <c r="V131" s="215"/>
      <c r="W131" s="215"/>
      <c r="X131" s="215">
        <f>X132+X133+X134</f>
        <v>1271.5</v>
      </c>
      <c r="Y131" s="215"/>
      <c r="Z131" s="215"/>
      <c r="AA131" s="215">
        <f>AA132+AA133+AA134</f>
        <v>1271.5</v>
      </c>
      <c r="AB131" s="215"/>
      <c r="AC131" s="215"/>
      <c r="AD131" s="215">
        <f>AD132+AD133+AD134</f>
        <v>1401.5</v>
      </c>
      <c r="AE131" s="215"/>
      <c r="AF131" s="215"/>
      <c r="AG131" s="215">
        <f>AG132+AG133+AG134</f>
        <v>1413.7</v>
      </c>
      <c r="AH131" s="215"/>
      <c r="AI131" s="215"/>
      <c r="AJ131" s="22"/>
      <c r="AK131" s="22"/>
      <c r="AL131" s="22"/>
      <c r="AM131" s="22"/>
      <c r="AN131" s="22"/>
      <c r="AO131" s="152"/>
      <c r="AP131" s="101"/>
      <c r="AQ131" s="112">
        <f>AQ132+AQ133+AQ134</f>
        <v>1497.5</v>
      </c>
      <c r="AR131" s="112">
        <f>AR132+AR133+AR134</f>
        <v>900.5</v>
      </c>
    </row>
    <row r="132" spans="1:44" ht="25.5" customHeight="1">
      <c r="A132" s="246"/>
      <c r="B132" s="6" t="s">
        <v>8</v>
      </c>
      <c r="C132" s="287"/>
      <c r="D132" s="287"/>
      <c r="E132" s="291"/>
      <c r="F132" s="292"/>
      <c r="G132" s="246"/>
      <c r="H132" s="246"/>
      <c r="I132" s="6"/>
      <c r="J132" s="246"/>
      <c r="K132" s="246"/>
      <c r="L132" s="6"/>
      <c r="M132" s="246"/>
      <c r="N132" s="246"/>
      <c r="O132" s="6"/>
      <c r="P132" s="244"/>
      <c r="Q132" s="244"/>
      <c r="R132" s="244"/>
      <c r="S132" s="244"/>
      <c r="T132" s="38">
        <v>0</v>
      </c>
      <c r="U132" s="251">
        <v>0</v>
      </c>
      <c r="V132" s="251"/>
      <c r="W132" s="251"/>
      <c r="X132" s="251">
        <v>0</v>
      </c>
      <c r="Y132" s="251"/>
      <c r="Z132" s="251"/>
      <c r="AA132" s="251">
        <v>0</v>
      </c>
      <c r="AB132" s="251"/>
      <c r="AC132" s="251"/>
      <c r="AD132" s="251">
        <v>0</v>
      </c>
      <c r="AE132" s="251"/>
      <c r="AF132" s="251"/>
      <c r="AG132" s="251">
        <v>0</v>
      </c>
      <c r="AH132" s="251"/>
      <c r="AI132" s="251"/>
      <c r="AJ132" s="22"/>
      <c r="AK132" s="22"/>
      <c r="AL132" s="22"/>
      <c r="AM132" s="22"/>
      <c r="AN132" s="22"/>
      <c r="AO132" s="152"/>
      <c r="AP132" s="101"/>
      <c r="AQ132" s="111">
        <v>0</v>
      </c>
      <c r="AR132" s="111">
        <v>0</v>
      </c>
    </row>
    <row r="133" spans="1:44" ht="24" customHeight="1">
      <c r="A133" s="246"/>
      <c r="B133" s="6" t="s">
        <v>9</v>
      </c>
      <c r="C133" s="287"/>
      <c r="D133" s="287"/>
      <c r="E133" s="291"/>
      <c r="F133" s="292"/>
      <c r="G133" s="307">
        <v>6877.9</v>
      </c>
      <c r="H133" s="307"/>
      <c r="I133" s="7"/>
      <c r="J133" s="307">
        <v>6911.9</v>
      </c>
      <c r="K133" s="307"/>
      <c r="L133" s="7"/>
      <c r="M133" s="307">
        <v>6911.9</v>
      </c>
      <c r="N133" s="307"/>
      <c r="O133" s="7"/>
      <c r="P133" s="308"/>
      <c r="Q133" s="308"/>
      <c r="R133" s="308"/>
      <c r="S133" s="308"/>
      <c r="T133" s="37">
        <v>0</v>
      </c>
      <c r="U133" s="252">
        <v>0</v>
      </c>
      <c r="V133" s="252"/>
      <c r="W133" s="252"/>
      <c r="X133" s="252">
        <v>0</v>
      </c>
      <c r="Y133" s="252"/>
      <c r="Z133" s="252"/>
      <c r="AA133" s="252">
        <v>0</v>
      </c>
      <c r="AB133" s="252"/>
      <c r="AC133" s="252"/>
      <c r="AD133" s="252">
        <v>0</v>
      </c>
      <c r="AE133" s="252"/>
      <c r="AF133" s="252"/>
      <c r="AG133" s="252">
        <v>0</v>
      </c>
      <c r="AH133" s="252"/>
      <c r="AI133" s="252"/>
      <c r="AJ133" s="22"/>
      <c r="AK133" s="22"/>
      <c r="AL133" s="22"/>
      <c r="AM133" s="22"/>
      <c r="AN133" s="22"/>
      <c r="AO133" s="152"/>
      <c r="AP133" s="101"/>
      <c r="AQ133" s="111">
        <v>0</v>
      </c>
      <c r="AR133" s="111">
        <v>0</v>
      </c>
    </row>
    <row r="134" spans="1:44" ht="17.25" customHeight="1">
      <c r="A134" s="306"/>
      <c r="B134" s="27" t="s">
        <v>33</v>
      </c>
      <c r="C134" s="288"/>
      <c r="D134" s="288"/>
      <c r="E134" s="293"/>
      <c r="F134" s="294"/>
      <c r="G134" s="306"/>
      <c r="H134" s="306"/>
      <c r="I134" s="28"/>
      <c r="J134" s="306"/>
      <c r="K134" s="306"/>
      <c r="L134" s="28"/>
      <c r="M134" s="306"/>
      <c r="N134" s="306"/>
      <c r="O134" s="28"/>
      <c r="P134" s="295"/>
      <c r="Q134" s="295"/>
      <c r="R134" s="295"/>
      <c r="S134" s="295"/>
      <c r="T134" s="29">
        <v>921.8</v>
      </c>
      <c r="U134" s="238">
        <v>1211.5</v>
      </c>
      <c r="V134" s="238"/>
      <c r="W134" s="238"/>
      <c r="X134" s="238">
        <v>1271.5</v>
      </c>
      <c r="Y134" s="238"/>
      <c r="Z134" s="238"/>
      <c r="AA134" s="238">
        <f>X134</f>
        <v>1271.5</v>
      </c>
      <c r="AB134" s="238"/>
      <c r="AC134" s="238"/>
      <c r="AD134" s="238">
        <v>1401.5</v>
      </c>
      <c r="AE134" s="238"/>
      <c r="AF134" s="238"/>
      <c r="AG134" s="238">
        <v>1413.7</v>
      </c>
      <c r="AH134" s="238"/>
      <c r="AI134" s="238"/>
      <c r="AJ134" s="154"/>
      <c r="AK134" s="154"/>
      <c r="AL134" s="154"/>
      <c r="AM134" s="154"/>
      <c r="AN134" s="154"/>
      <c r="AO134" s="153"/>
      <c r="AP134" s="102"/>
      <c r="AQ134" s="113">
        <v>1497.5</v>
      </c>
      <c r="AR134" s="113">
        <v>900.5</v>
      </c>
    </row>
    <row r="135" spans="1:44" ht="58.5" customHeight="1">
      <c r="A135" s="246">
        <v>26</v>
      </c>
      <c r="B135" s="24" t="s">
        <v>81</v>
      </c>
      <c r="C135" s="286" t="s">
        <v>127</v>
      </c>
      <c r="D135" s="286" t="s">
        <v>184</v>
      </c>
      <c r="E135" s="289" t="s">
        <v>150</v>
      </c>
      <c r="F135" s="290"/>
      <c r="G135" s="246"/>
      <c r="H135" s="246"/>
      <c r="I135" s="6"/>
      <c r="J135" s="246"/>
      <c r="K135" s="246"/>
      <c r="L135" s="6"/>
      <c r="M135" s="246"/>
      <c r="N135" s="246"/>
      <c r="O135" s="6"/>
      <c r="P135" s="244"/>
      <c r="Q135" s="244"/>
      <c r="R135" s="244"/>
      <c r="S135" s="244"/>
      <c r="T135" s="40">
        <f>T136+T137+T138</f>
        <v>26.3</v>
      </c>
      <c r="U135" s="215">
        <f>U136+U137+U138</f>
        <v>26.3</v>
      </c>
      <c r="V135" s="215"/>
      <c r="W135" s="215"/>
      <c r="X135" s="215">
        <f>X136+X137+X138</f>
        <v>26.3</v>
      </c>
      <c r="Y135" s="215"/>
      <c r="Z135" s="215"/>
      <c r="AA135" s="215">
        <f>AA136+AA137+AA138</f>
        <v>26.3</v>
      </c>
      <c r="AB135" s="215"/>
      <c r="AC135" s="215"/>
      <c r="AD135" s="215">
        <f>AD136+AD137+AD138</f>
        <v>126.3</v>
      </c>
      <c r="AE135" s="215"/>
      <c r="AF135" s="215"/>
      <c r="AG135" s="215">
        <f>AG136+AG137+AG138</f>
        <v>171.3</v>
      </c>
      <c r="AH135" s="215"/>
      <c r="AI135" s="215"/>
      <c r="AJ135" s="22"/>
      <c r="AK135" s="22"/>
      <c r="AL135" s="22"/>
      <c r="AM135" s="22"/>
      <c r="AN135" s="22"/>
      <c r="AO135" s="52"/>
      <c r="AP135" s="101"/>
      <c r="AQ135" s="112">
        <f>AQ136+AQ137+AQ138</f>
        <v>50</v>
      </c>
      <c r="AR135" s="112">
        <f>AR136+AR137+AR138</f>
        <v>0</v>
      </c>
    </row>
    <row r="136" spans="1:44" ht="15">
      <c r="A136" s="246"/>
      <c r="B136" s="6" t="s">
        <v>8</v>
      </c>
      <c r="C136" s="287"/>
      <c r="D136" s="287"/>
      <c r="E136" s="291"/>
      <c r="F136" s="292"/>
      <c r="G136" s="246"/>
      <c r="H136" s="246"/>
      <c r="I136" s="6"/>
      <c r="J136" s="246"/>
      <c r="K136" s="246"/>
      <c r="L136" s="6"/>
      <c r="M136" s="246"/>
      <c r="N136" s="246"/>
      <c r="O136" s="6"/>
      <c r="P136" s="244"/>
      <c r="Q136" s="244"/>
      <c r="R136" s="244"/>
      <c r="S136" s="244"/>
      <c r="T136" s="38">
        <v>0</v>
      </c>
      <c r="U136" s="251">
        <v>0</v>
      </c>
      <c r="V136" s="251"/>
      <c r="W136" s="251"/>
      <c r="X136" s="251">
        <v>0</v>
      </c>
      <c r="Y136" s="251"/>
      <c r="Z136" s="251"/>
      <c r="AA136" s="251">
        <v>0</v>
      </c>
      <c r="AB136" s="251"/>
      <c r="AC136" s="251"/>
      <c r="AD136" s="251">
        <v>100</v>
      </c>
      <c r="AE136" s="251"/>
      <c r="AF136" s="251"/>
      <c r="AG136" s="251">
        <v>100</v>
      </c>
      <c r="AH136" s="251"/>
      <c r="AI136" s="251"/>
      <c r="AJ136" s="22"/>
      <c r="AK136" s="22"/>
      <c r="AL136" s="22"/>
      <c r="AM136" s="22"/>
      <c r="AN136" s="22"/>
      <c r="AO136" s="52"/>
      <c r="AP136" s="101"/>
      <c r="AQ136" s="111">
        <v>0</v>
      </c>
      <c r="AR136" s="111">
        <v>0</v>
      </c>
    </row>
    <row r="137" spans="1:44" ht="15">
      <c r="A137" s="246"/>
      <c r="B137" s="6" t="s">
        <v>9</v>
      </c>
      <c r="C137" s="287"/>
      <c r="D137" s="287"/>
      <c r="E137" s="291"/>
      <c r="F137" s="292"/>
      <c r="G137" s="307">
        <v>6877.9</v>
      </c>
      <c r="H137" s="307"/>
      <c r="I137" s="7"/>
      <c r="J137" s="307">
        <v>6911.9</v>
      </c>
      <c r="K137" s="307"/>
      <c r="L137" s="7"/>
      <c r="M137" s="307">
        <v>6911.9</v>
      </c>
      <c r="N137" s="307"/>
      <c r="O137" s="7"/>
      <c r="P137" s="308"/>
      <c r="Q137" s="308"/>
      <c r="R137" s="308"/>
      <c r="S137" s="308"/>
      <c r="T137" s="37">
        <v>0</v>
      </c>
      <c r="U137" s="252">
        <v>0</v>
      </c>
      <c r="V137" s="252"/>
      <c r="W137" s="252"/>
      <c r="X137" s="252">
        <v>0</v>
      </c>
      <c r="Y137" s="252"/>
      <c r="Z137" s="252"/>
      <c r="AA137" s="252">
        <v>0</v>
      </c>
      <c r="AB137" s="252"/>
      <c r="AC137" s="252"/>
      <c r="AD137" s="252">
        <v>0</v>
      </c>
      <c r="AE137" s="252"/>
      <c r="AF137" s="252"/>
      <c r="AG137" s="252">
        <v>0</v>
      </c>
      <c r="AH137" s="252"/>
      <c r="AI137" s="252"/>
      <c r="AJ137" s="22"/>
      <c r="AK137" s="22"/>
      <c r="AL137" s="22"/>
      <c r="AM137" s="22"/>
      <c r="AN137" s="22"/>
      <c r="AO137" s="52"/>
      <c r="AP137" s="101"/>
      <c r="AQ137" s="111">
        <v>0</v>
      </c>
      <c r="AR137" s="111">
        <v>0</v>
      </c>
    </row>
    <row r="138" spans="1:44" ht="15">
      <c r="A138" s="306"/>
      <c r="B138" s="27" t="s">
        <v>33</v>
      </c>
      <c r="C138" s="288"/>
      <c r="D138" s="288"/>
      <c r="E138" s="293"/>
      <c r="F138" s="294"/>
      <c r="G138" s="306"/>
      <c r="H138" s="306"/>
      <c r="I138" s="28"/>
      <c r="J138" s="306"/>
      <c r="K138" s="306"/>
      <c r="L138" s="28"/>
      <c r="M138" s="306"/>
      <c r="N138" s="306"/>
      <c r="O138" s="28"/>
      <c r="P138" s="295"/>
      <c r="Q138" s="295"/>
      <c r="R138" s="295"/>
      <c r="S138" s="295"/>
      <c r="T138" s="29">
        <v>26.3</v>
      </c>
      <c r="U138" s="238">
        <v>26.3</v>
      </c>
      <c r="V138" s="238"/>
      <c r="W138" s="238"/>
      <c r="X138" s="238">
        <v>26.3</v>
      </c>
      <c r="Y138" s="238"/>
      <c r="Z138" s="238"/>
      <c r="AA138" s="238">
        <f>U138</f>
        <v>26.3</v>
      </c>
      <c r="AB138" s="238"/>
      <c r="AC138" s="238"/>
      <c r="AD138" s="238">
        <f>U138</f>
        <v>26.3</v>
      </c>
      <c r="AE138" s="238"/>
      <c r="AF138" s="238"/>
      <c r="AG138" s="238">
        <v>71.3</v>
      </c>
      <c r="AH138" s="238"/>
      <c r="AI138" s="238"/>
      <c r="AJ138" s="97"/>
      <c r="AK138" s="97"/>
      <c r="AL138" s="97"/>
      <c r="AM138" s="97"/>
      <c r="AN138" s="97"/>
      <c r="AO138" s="120"/>
      <c r="AP138" s="102"/>
      <c r="AQ138" s="113">
        <v>50</v>
      </c>
      <c r="AR138" s="113">
        <v>0</v>
      </c>
    </row>
    <row r="139" spans="1:44" ht="18.75" customHeight="1">
      <c r="A139" s="322" t="s">
        <v>171</v>
      </c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4"/>
    </row>
    <row r="140" spans="1:44" ht="180">
      <c r="A140" s="69"/>
      <c r="B140" s="210" t="s">
        <v>171</v>
      </c>
      <c r="C140" s="168" t="s">
        <v>128</v>
      </c>
      <c r="D140" s="157" t="s">
        <v>194</v>
      </c>
      <c r="E140" s="410"/>
      <c r="F140" s="41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160">
        <f>T141+T146+T157</f>
        <v>30999.442</v>
      </c>
      <c r="U140" s="253">
        <f>U141+U146+U157</f>
        <v>31349.220999999998</v>
      </c>
      <c r="V140" s="343"/>
      <c r="W140" s="344"/>
      <c r="X140" s="253">
        <f>X141+X146+X157</f>
        <v>31442.231</v>
      </c>
      <c r="Y140" s="343"/>
      <c r="Z140" s="344"/>
      <c r="AA140" s="253">
        <f>AA141+AA146+AA157</f>
        <v>32196.859000000004</v>
      </c>
      <c r="AB140" s="254"/>
      <c r="AC140" s="255"/>
      <c r="AD140" s="253">
        <f>AD141+AD146+AD157</f>
        <v>31511.229</v>
      </c>
      <c r="AE140" s="254"/>
      <c r="AF140" s="255"/>
      <c r="AG140" s="253">
        <f>AG141+AG146+AG157</f>
        <v>34473.191</v>
      </c>
      <c r="AH140" s="254"/>
      <c r="AI140" s="255"/>
      <c r="AJ140" s="162"/>
      <c r="AK140" s="169"/>
      <c r="AL140" s="169"/>
      <c r="AM140" s="169"/>
      <c r="AN140" s="169"/>
      <c r="AO140" s="169"/>
      <c r="AP140" s="170"/>
      <c r="AQ140" s="161">
        <f>AQ141+AQ146+AQ157</f>
        <v>36253.072</v>
      </c>
      <c r="AR140" s="204">
        <f>AR141+AR146+AR157</f>
        <v>30035.72</v>
      </c>
    </row>
    <row r="141" spans="1:44" ht="46.5" customHeight="1">
      <c r="A141" s="246">
        <v>27</v>
      </c>
      <c r="B141" s="24" t="s">
        <v>84</v>
      </c>
      <c r="C141" s="286" t="s">
        <v>85</v>
      </c>
      <c r="D141" s="286" t="s">
        <v>186</v>
      </c>
      <c r="E141" s="289" t="s">
        <v>155</v>
      </c>
      <c r="F141" s="290"/>
      <c r="G141" s="310"/>
      <c r="H141" s="310"/>
      <c r="I141" s="30"/>
      <c r="J141" s="309"/>
      <c r="K141" s="309"/>
      <c r="L141" s="30"/>
      <c r="M141" s="309"/>
      <c r="N141" s="309"/>
      <c r="O141" s="30"/>
      <c r="P141" s="337"/>
      <c r="Q141" s="337"/>
      <c r="R141" s="337"/>
      <c r="S141" s="337"/>
      <c r="T141" s="39">
        <f>T142+T143+T144</f>
        <v>5567.942</v>
      </c>
      <c r="U141" s="242">
        <f>U142+U143+U144</f>
        <v>5543.442</v>
      </c>
      <c r="V141" s="232"/>
      <c r="W141" s="232"/>
      <c r="X141" s="242">
        <f>X142+X143+X144</f>
        <v>5559.04</v>
      </c>
      <c r="Y141" s="232"/>
      <c r="Z141" s="232"/>
      <c r="AA141" s="242">
        <f>AA142+AA143+AA144</f>
        <v>5559.04</v>
      </c>
      <c r="AB141" s="232"/>
      <c r="AC141" s="232"/>
      <c r="AD141" s="242">
        <f>AD142+AD143+AD144</f>
        <v>5559.04</v>
      </c>
      <c r="AE141" s="232"/>
      <c r="AF141" s="232"/>
      <c r="AG141" s="242">
        <f>AG142+AG143+AG144</f>
        <v>5578.442</v>
      </c>
      <c r="AH141" s="232"/>
      <c r="AI141" s="232"/>
      <c r="AJ141" s="3"/>
      <c r="AK141" s="3"/>
      <c r="AL141" s="3"/>
      <c r="AM141" s="3"/>
      <c r="AN141" s="3"/>
      <c r="AO141" s="367" t="s">
        <v>26</v>
      </c>
      <c r="AP141" s="101"/>
      <c r="AQ141" s="112">
        <f>AQ142+AQ143+AQ144</f>
        <v>5762.962</v>
      </c>
      <c r="AR141" s="112">
        <f>AR142+AR143+AR144</f>
        <v>5692.92</v>
      </c>
    </row>
    <row r="142" spans="1:44" ht="20.25" customHeight="1">
      <c r="A142" s="246"/>
      <c r="B142" s="6" t="s">
        <v>8</v>
      </c>
      <c r="C142" s="287"/>
      <c r="D142" s="287"/>
      <c r="E142" s="291"/>
      <c r="F142" s="292"/>
      <c r="G142" s="246"/>
      <c r="H142" s="246"/>
      <c r="I142" s="9"/>
      <c r="J142" s="346"/>
      <c r="K142" s="346"/>
      <c r="L142" s="9"/>
      <c r="M142" s="346"/>
      <c r="N142" s="346"/>
      <c r="O142" s="9"/>
      <c r="P142" s="244"/>
      <c r="Q142" s="244"/>
      <c r="R142" s="244"/>
      <c r="S142" s="244"/>
      <c r="T142" s="6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3"/>
      <c r="AK142" s="3"/>
      <c r="AL142" s="3"/>
      <c r="AM142" s="3"/>
      <c r="AN142" s="3"/>
      <c r="AO142" s="367"/>
      <c r="AP142" s="101"/>
      <c r="AQ142" s="111"/>
      <c r="AR142" s="111"/>
    </row>
    <row r="143" spans="1:44" ht="18.75" customHeight="1">
      <c r="A143" s="246"/>
      <c r="B143" s="6" t="s">
        <v>9</v>
      </c>
      <c r="C143" s="287"/>
      <c r="D143" s="287"/>
      <c r="E143" s="291"/>
      <c r="F143" s="292"/>
      <c r="G143" s="307">
        <v>4821.5</v>
      </c>
      <c r="H143" s="307"/>
      <c r="I143" s="7"/>
      <c r="J143" s="307">
        <v>4985</v>
      </c>
      <c r="K143" s="307"/>
      <c r="L143" s="7"/>
      <c r="M143" s="307">
        <v>4683.9</v>
      </c>
      <c r="N143" s="307"/>
      <c r="O143" s="7"/>
      <c r="P143" s="308"/>
      <c r="Q143" s="308"/>
      <c r="R143" s="308"/>
      <c r="S143" s="308"/>
      <c r="T143" s="11"/>
      <c r="U143" s="245"/>
      <c r="V143" s="245"/>
      <c r="W143" s="245"/>
      <c r="X143" s="247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3"/>
      <c r="AK143" s="3">
        <v>-4855.9</v>
      </c>
      <c r="AL143" s="3">
        <v>-4583.9</v>
      </c>
      <c r="AM143" s="3"/>
      <c r="AN143" s="3">
        <v>129.1</v>
      </c>
      <c r="AO143" s="367"/>
      <c r="AP143" s="101">
        <v>129.1</v>
      </c>
      <c r="AQ143" s="111"/>
      <c r="AR143" s="111"/>
    </row>
    <row r="144" spans="1:44" ht="29.25" customHeight="1">
      <c r="A144" s="306"/>
      <c r="B144" s="27" t="s">
        <v>33</v>
      </c>
      <c r="C144" s="288"/>
      <c r="D144" s="288"/>
      <c r="E144" s="293"/>
      <c r="F144" s="294"/>
      <c r="G144" s="412"/>
      <c r="H144" s="412"/>
      <c r="I144" s="31"/>
      <c r="J144" s="380"/>
      <c r="K144" s="380"/>
      <c r="L144" s="31"/>
      <c r="M144" s="380"/>
      <c r="N144" s="380"/>
      <c r="O144" s="31"/>
      <c r="P144" s="384"/>
      <c r="Q144" s="384"/>
      <c r="R144" s="384"/>
      <c r="S144" s="384"/>
      <c r="T144" s="29">
        <v>5567.942</v>
      </c>
      <c r="U144" s="238">
        <v>5543.442</v>
      </c>
      <c r="V144" s="238"/>
      <c r="W144" s="238"/>
      <c r="X144" s="238">
        <v>5559.04</v>
      </c>
      <c r="Y144" s="238"/>
      <c r="Z144" s="238"/>
      <c r="AA144" s="238">
        <f>X144</f>
        <v>5559.04</v>
      </c>
      <c r="AB144" s="238"/>
      <c r="AC144" s="238"/>
      <c r="AD144" s="238">
        <f>X144</f>
        <v>5559.04</v>
      </c>
      <c r="AE144" s="238"/>
      <c r="AF144" s="238"/>
      <c r="AG144" s="238">
        <v>5578.442</v>
      </c>
      <c r="AH144" s="238"/>
      <c r="AI144" s="238"/>
      <c r="AJ144" s="51"/>
      <c r="AK144" s="51"/>
      <c r="AL144" s="51"/>
      <c r="AM144" s="51"/>
      <c r="AN144" s="51"/>
      <c r="AO144" s="368"/>
      <c r="AP144" s="102"/>
      <c r="AQ144" s="113">
        <v>5762.962</v>
      </c>
      <c r="AR144" s="113">
        <v>5692.92</v>
      </c>
    </row>
    <row r="145" spans="1:251" s="6" customFormat="1" ht="15.75" customHeight="1">
      <c r="A145" s="318" t="s">
        <v>163</v>
      </c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19"/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  <c r="AN145" s="319"/>
      <c r="AO145" s="319"/>
      <c r="AP145" s="319"/>
      <c r="AQ145" s="319"/>
      <c r="AR145" s="320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133"/>
      <c r="IL145" s="133"/>
      <c r="IM145" s="133"/>
      <c r="IN145" s="133"/>
      <c r="IO145" s="133"/>
      <c r="IP145" s="133"/>
      <c r="IQ145" s="133"/>
    </row>
    <row r="146" spans="1:44" ht="29.25" customHeight="1">
      <c r="A146" s="50"/>
      <c r="B146" s="134"/>
      <c r="C146" s="132"/>
      <c r="D146" s="132"/>
      <c r="E146" s="436"/>
      <c r="F146" s="437"/>
      <c r="G146" s="62"/>
      <c r="H146" s="62"/>
      <c r="I146" s="63"/>
      <c r="J146" s="64"/>
      <c r="K146" s="64"/>
      <c r="L146" s="63"/>
      <c r="M146" s="64"/>
      <c r="N146" s="64"/>
      <c r="O146" s="63"/>
      <c r="P146" s="65"/>
      <c r="Q146" s="65"/>
      <c r="R146" s="65"/>
      <c r="S146" s="65"/>
      <c r="T146" s="73">
        <f>T147+T152</f>
        <v>25041.5</v>
      </c>
      <c r="U146" s="248">
        <f>U147+U152</f>
        <v>25223.288</v>
      </c>
      <c r="V146" s="249"/>
      <c r="W146" s="250"/>
      <c r="X146" s="248">
        <f>X147+X152</f>
        <v>25300.7</v>
      </c>
      <c r="Y146" s="249"/>
      <c r="Z146" s="250"/>
      <c r="AA146" s="248">
        <f>AA147+AA152</f>
        <v>26055.328</v>
      </c>
      <c r="AB146" s="249"/>
      <c r="AC146" s="250"/>
      <c r="AD146" s="248">
        <f>AD147+AD152</f>
        <v>25369.698</v>
      </c>
      <c r="AE146" s="249"/>
      <c r="AF146" s="250"/>
      <c r="AG146" s="248">
        <f>AG147+AG152</f>
        <v>27440.257999999998</v>
      </c>
      <c r="AH146" s="249"/>
      <c r="AI146" s="250"/>
      <c r="AJ146" s="66"/>
      <c r="AK146" s="67"/>
      <c r="AL146" s="67"/>
      <c r="AM146" s="67"/>
      <c r="AN146" s="67"/>
      <c r="AO146" s="68"/>
      <c r="AP146" s="103"/>
      <c r="AQ146" s="138">
        <f>AQ147+AQ152</f>
        <v>25165.1</v>
      </c>
      <c r="AR146" s="211">
        <f>AR147+AR152</f>
        <v>24312.800000000003</v>
      </c>
    </row>
    <row r="147" spans="1:44" ht="62.25" customHeight="1">
      <c r="A147" s="246">
        <v>28</v>
      </c>
      <c r="B147" s="24" t="s">
        <v>86</v>
      </c>
      <c r="C147" s="286" t="s">
        <v>87</v>
      </c>
      <c r="D147" s="286" t="s">
        <v>187</v>
      </c>
      <c r="E147" s="289" t="s">
        <v>154</v>
      </c>
      <c r="F147" s="290"/>
      <c r="G147" s="341"/>
      <c r="H147" s="341"/>
      <c r="I147" s="33"/>
      <c r="J147" s="342"/>
      <c r="K147" s="342"/>
      <c r="L147" s="33"/>
      <c r="M147" s="342"/>
      <c r="N147" s="342"/>
      <c r="O147" s="33"/>
      <c r="P147" s="336"/>
      <c r="Q147" s="336"/>
      <c r="R147" s="336"/>
      <c r="S147" s="336"/>
      <c r="T147" s="39">
        <f>T148+T149+T150</f>
        <v>24588.5</v>
      </c>
      <c r="U147" s="215">
        <f>U148+U149+U150</f>
        <v>24770.288</v>
      </c>
      <c r="V147" s="215"/>
      <c r="W147" s="215"/>
      <c r="X147" s="215">
        <f>X148+X149+X150</f>
        <v>24863.3</v>
      </c>
      <c r="Y147" s="215"/>
      <c r="Z147" s="215"/>
      <c r="AA147" s="215">
        <f>AA148+AA149+AA150</f>
        <v>25617.928</v>
      </c>
      <c r="AB147" s="215"/>
      <c r="AC147" s="215"/>
      <c r="AD147" s="215">
        <f>AD148+AD149+AD150</f>
        <v>24932.298</v>
      </c>
      <c r="AE147" s="215"/>
      <c r="AF147" s="215"/>
      <c r="AG147" s="215">
        <f>AG148+AG149+AG150</f>
        <v>27022.257999999998</v>
      </c>
      <c r="AH147" s="215"/>
      <c r="AI147" s="215"/>
      <c r="AJ147" s="3"/>
      <c r="AK147" s="3"/>
      <c r="AL147" s="3"/>
      <c r="AM147" s="3"/>
      <c r="AN147" s="3"/>
      <c r="AO147" s="367" t="s">
        <v>11</v>
      </c>
      <c r="AP147" s="101"/>
      <c r="AQ147" s="112">
        <f>AQ148+AQ149+AQ150</f>
        <v>24710.1</v>
      </c>
      <c r="AR147" s="112">
        <f>AR148+AR149+AR150</f>
        <v>23857.800000000003</v>
      </c>
    </row>
    <row r="148" spans="1:44" ht="24" customHeight="1">
      <c r="A148" s="246"/>
      <c r="B148" s="6" t="s">
        <v>8</v>
      </c>
      <c r="C148" s="287"/>
      <c r="D148" s="287"/>
      <c r="E148" s="291"/>
      <c r="F148" s="292"/>
      <c r="G148" s="245"/>
      <c r="H148" s="245"/>
      <c r="I148" s="7"/>
      <c r="J148" s="307"/>
      <c r="K148" s="307"/>
      <c r="L148" s="7"/>
      <c r="M148" s="307"/>
      <c r="N148" s="307"/>
      <c r="O148" s="7"/>
      <c r="P148" s="308"/>
      <c r="Q148" s="308"/>
      <c r="R148" s="308"/>
      <c r="S148" s="308"/>
      <c r="T148" s="25">
        <v>0</v>
      </c>
      <c r="U148" s="214">
        <v>0</v>
      </c>
      <c r="V148" s="214"/>
      <c r="W148" s="214"/>
      <c r="X148" s="214">
        <v>0</v>
      </c>
      <c r="Y148" s="214"/>
      <c r="Z148" s="214"/>
      <c r="AA148" s="214">
        <v>467.4</v>
      </c>
      <c r="AB148" s="214"/>
      <c r="AC148" s="214"/>
      <c r="AD148" s="214">
        <v>0</v>
      </c>
      <c r="AE148" s="214"/>
      <c r="AF148" s="214"/>
      <c r="AG148" s="214">
        <v>0</v>
      </c>
      <c r="AH148" s="214"/>
      <c r="AI148" s="214"/>
      <c r="AJ148" s="3"/>
      <c r="AK148" s="3"/>
      <c r="AL148" s="3"/>
      <c r="AM148" s="3"/>
      <c r="AN148" s="3"/>
      <c r="AO148" s="367"/>
      <c r="AP148" s="101"/>
      <c r="AQ148" s="111">
        <v>0</v>
      </c>
      <c r="AR148" s="111">
        <v>0</v>
      </c>
    </row>
    <row r="149" spans="1:44" ht="27.75" customHeight="1">
      <c r="A149" s="246"/>
      <c r="B149" s="6" t="s">
        <v>9</v>
      </c>
      <c r="C149" s="287"/>
      <c r="D149" s="287"/>
      <c r="E149" s="291"/>
      <c r="F149" s="292"/>
      <c r="G149" s="307">
        <v>4821.5</v>
      </c>
      <c r="H149" s="307"/>
      <c r="I149" s="7"/>
      <c r="J149" s="307">
        <v>4985</v>
      </c>
      <c r="K149" s="307"/>
      <c r="L149" s="7"/>
      <c r="M149" s="307">
        <v>4683.9</v>
      </c>
      <c r="N149" s="307"/>
      <c r="O149" s="7"/>
      <c r="P149" s="308"/>
      <c r="Q149" s="308"/>
      <c r="R149" s="308"/>
      <c r="S149" s="308"/>
      <c r="T149" s="25">
        <v>6786.8</v>
      </c>
      <c r="U149" s="214">
        <v>6786.8</v>
      </c>
      <c r="V149" s="214"/>
      <c r="W149" s="214"/>
      <c r="X149" s="214">
        <v>6786.8</v>
      </c>
      <c r="Y149" s="214"/>
      <c r="Z149" s="214"/>
      <c r="AA149" s="214">
        <f>U149+218.23</f>
        <v>7005.03</v>
      </c>
      <c r="AB149" s="214"/>
      <c r="AC149" s="214"/>
      <c r="AD149" s="214">
        <v>6786.8</v>
      </c>
      <c r="AE149" s="214"/>
      <c r="AF149" s="214"/>
      <c r="AG149" s="214">
        <v>6786.8</v>
      </c>
      <c r="AH149" s="214"/>
      <c r="AI149" s="214"/>
      <c r="AJ149" s="3">
        <v>-129.10000000000036</v>
      </c>
      <c r="AK149" s="3">
        <v>-100</v>
      </c>
      <c r="AL149" s="3">
        <v>0</v>
      </c>
      <c r="AM149" s="3"/>
      <c r="AN149" s="3">
        <v>4617.9</v>
      </c>
      <c r="AO149" s="367"/>
      <c r="AP149" s="101"/>
      <c r="AQ149" s="111">
        <v>6764.1</v>
      </c>
      <c r="AR149" s="111">
        <v>6764.1</v>
      </c>
    </row>
    <row r="150" spans="1:44" ht="24.75" customHeight="1">
      <c r="A150" s="246"/>
      <c r="B150" s="27" t="s">
        <v>33</v>
      </c>
      <c r="C150" s="288"/>
      <c r="D150" s="288"/>
      <c r="E150" s="293"/>
      <c r="F150" s="294"/>
      <c r="G150" s="246"/>
      <c r="H150" s="246"/>
      <c r="I150" s="6"/>
      <c r="J150" s="246"/>
      <c r="K150" s="246"/>
      <c r="L150" s="6"/>
      <c r="M150" s="246"/>
      <c r="N150" s="246"/>
      <c r="O150" s="6"/>
      <c r="P150" s="244"/>
      <c r="Q150" s="244"/>
      <c r="R150" s="244"/>
      <c r="S150" s="244"/>
      <c r="T150" s="25">
        <v>17801.7</v>
      </c>
      <c r="U150" s="214">
        <v>17983.488</v>
      </c>
      <c r="V150" s="214"/>
      <c r="W150" s="214"/>
      <c r="X150" s="214">
        <v>18076.5</v>
      </c>
      <c r="Y150" s="214"/>
      <c r="Z150" s="214"/>
      <c r="AA150" s="214">
        <f>X150+68.998</f>
        <v>18145.498</v>
      </c>
      <c r="AB150" s="214"/>
      <c r="AC150" s="214"/>
      <c r="AD150" s="214">
        <f>X150+68.998</f>
        <v>18145.498</v>
      </c>
      <c r="AE150" s="214"/>
      <c r="AF150" s="214"/>
      <c r="AG150" s="214">
        <v>20235.458</v>
      </c>
      <c r="AH150" s="214"/>
      <c r="AI150" s="214"/>
      <c r="AJ150" s="3"/>
      <c r="AK150" s="3"/>
      <c r="AL150" s="3"/>
      <c r="AM150" s="3"/>
      <c r="AN150" s="3"/>
      <c r="AO150" s="367"/>
      <c r="AP150" s="101"/>
      <c r="AQ150" s="111">
        <v>17946</v>
      </c>
      <c r="AR150" s="111">
        <v>17093.7</v>
      </c>
    </row>
    <row r="151" spans="1:44" ht="15" customHeight="1" hidden="1">
      <c r="A151" s="5"/>
      <c r="B151" s="6"/>
      <c r="C151" s="6"/>
      <c r="D151" s="6"/>
      <c r="E151" s="6"/>
      <c r="F151" s="6"/>
      <c r="G151" s="5"/>
      <c r="H151" s="5"/>
      <c r="I151" s="6"/>
      <c r="J151" s="5"/>
      <c r="K151" s="5"/>
      <c r="L151" s="6"/>
      <c r="M151" s="5"/>
      <c r="N151" s="5"/>
      <c r="O151" s="6"/>
      <c r="P151" s="246"/>
      <c r="Q151" s="246"/>
      <c r="R151" s="6"/>
      <c r="S151" s="6"/>
      <c r="T151" s="6"/>
      <c r="U151" s="246">
        <v>4821.5</v>
      </c>
      <c r="V151" s="246"/>
      <c r="W151" s="6"/>
      <c r="X151" s="246">
        <v>4985</v>
      </c>
      <c r="Y151" s="246"/>
      <c r="Z151" s="6"/>
      <c r="AA151" s="246">
        <v>4683.9</v>
      </c>
      <c r="AB151" s="246"/>
      <c r="AC151" s="246"/>
      <c r="AD151" s="246">
        <v>4683.9</v>
      </c>
      <c r="AE151" s="246"/>
      <c r="AF151" s="246"/>
      <c r="AG151" s="246">
        <v>4683.9</v>
      </c>
      <c r="AH151" s="246"/>
      <c r="AI151" s="246"/>
      <c r="AJ151" s="3"/>
      <c r="AK151" s="3"/>
      <c r="AL151" s="3"/>
      <c r="AM151" s="3"/>
      <c r="AN151" s="3"/>
      <c r="AO151" s="20"/>
      <c r="AP151" s="101"/>
      <c r="AQ151" s="108"/>
      <c r="AR151" s="108"/>
    </row>
    <row r="152" spans="1:44" ht="60.75" customHeight="1">
      <c r="A152" s="246">
        <v>29</v>
      </c>
      <c r="B152" s="24" t="s">
        <v>88</v>
      </c>
      <c r="C152" s="286" t="s">
        <v>89</v>
      </c>
      <c r="D152" s="286" t="s">
        <v>188</v>
      </c>
      <c r="E152" s="289" t="s">
        <v>154</v>
      </c>
      <c r="F152" s="290"/>
      <c r="G152" s="341"/>
      <c r="H152" s="341"/>
      <c r="I152" s="33"/>
      <c r="J152" s="342"/>
      <c r="K152" s="342"/>
      <c r="L152" s="33"/>
      <c r="M152" s="342"/>
      <c r="N152" s="342"/>
      <c r="O152" s="33"/>
      <c r="P152" s="336"/>
      <c r="Q152" s="336"/>
      <c r="R152" s="336"/>
      <c r="S152" s="336"/>
      <c r="T152" s="39">
        <f>T153+T154+T155</f>
        <v>453</v>
      </c>
      <c r="U152" s="215">
        <f>U153+U154+U155</f>
        <v>453</v>
      </c>
      <c r="V152" s="215"/>
      <c r="W152" s="215"/>
      <c r="X152" s="215">
        <f>X153+X154+X155</f>
        <v>437.4</v>
      </c>
      <c r="Y152" s="215"/>
      <c r="Z152" s="215"/>
      <c r="AA152" s="215">
        <f>AA153+AA154+AA155</f>
        <v>437.4</v>
      </c>
      <c r="AB152" s="215"/>
      <c r="AC152" s="215"/>
      <c r="AD152" s="215">
        <f>AD153+AD154+AD155</f>
        <v>437.4</v>
      </c>
      <c r="AE152" s="215"/>
      <c r="AF152" s="215"/>
      <c r="AG152" s="215">
        <f>AG153+AG154+AG155</f>
        <v>418</v>
      </c>
      <c r="AH152" s="215"/>
      <c r="AI152" s="215"/>
      <c r="AJ152" s="22"/>
      <c r="AK152" s="22"/>
      <c r="AL152" s="22"/>
      <c r="AM152" s="22"/>
      <c r="AN152" s="22"/>
      <c r="AO152" s="55"/>
      <c r="AP152" s="101"/>
      <c r="AQ152" s="112">
        <f>AQ153+AQ154+AQ155</f>
        <v>455</v>
      </c>
      <c r="AR152" s="112">
        <f>AR153+AR154+AR155</f>
        <v>455</v>
      </c>
    </row>
    <row r="153" spans="1:44" ht="15" customHeight="1">
      <c r="A153" s="246"/>
      <c r="B153" s="6" t="s">
        <v>8</v>
      </c>
      <c r="C153" s="287"/>
      <c r="D153" s="287"/>
      <c r="E153" s="291"/>
      <c r="F153" s="292"/>
      <c r="G153" s="245"/>
      <c r="H153" s="245"/>
      <c r="I153" s="7"/>
      <c r="J153" s="307"/>
      <c r="K153" s="307"/>
      <c r="L153" s="7"/>
      <c r="M153" s="307"/>
      <c r="N153" s="307"/>
      <c r="O153" s="7"/>
      <c r="P153" s="308"/>
      <c r="Q153" s="308"/>
      <c r="R153" s="308"/>
      <c r="S153" s="308"/>
      <c r="T153" s="25">
        <v>0</v>
      </c>
      <c r="U153" s="214">
        <v>0</v>
      </c>
      <c r="V153" s="214"/>
      <c r="W153" s="214"/>
      <c r="X153" s="214">
        <v>0</v>
      </c>
      <c r="Y153" s="214"/>
      <c r="Z153" s="214"/>
      <c r="AA153" s="214">
        <v>0</v>
      </c>
      <c r="AB153" s="214"/>
      <c r="AC153" s="214"/>
      <c r="AD153" s="214">
        <v>0</v>
      </c>
      <c r="AE153" s="214"/>
      <c r="AF153" s="214"/>
      <c r="AG153" s="214">
        <v>0</v>
      </c>
      <c r="AH153" s="214"/>
      <c r="AI153" s="214"/>
      <c r="AJ153" s="22"/>
      <c r="AK153" s="22"/>
      <c r="AL153" s="22"/>
      <c r="AM153" s="22"/>
      <c r="AN153" s="22"/>
      <c r="AO153" s="55"/>
      <c r="AP153" s="101"/>
      <c r="AQ153" s="111">
        <v>0</v>
      </c>
      <c r="AR153" s="111">
        <v>0</v>
      </c>
    </row>
    <row r="154" spans="1:44" ht="15" customHeight="1">
      <c r="A154" s="246"/>
      <c r="B154" s="6" t="s">
        <v>9</v>
      </c>
      <c r="C154" s="287"/>
      <c r="D154" s="287"/>
      <c r="E154" s="291"/>
      <c r="F154" s="292"/>
      <c r="G154" s="307">
        <v>4821.5</v>
      </c>
      <c r="H154" s="307"/>
      <c r="I154" s="7"/>
      <c r="J154" s="307">
        <v>4985</v>
      </c>
      <c r="K154" s="307"/>
      <c r="L154" s="7"/>
      <c r="M154" s="307">
        <v>4683.9</v>
      </c>
      <c r="N154" s="307"/>
      <c r="O154" s="7"/>
      <c r="P154" s="308"/>
      <c r="Q154" s="308"/>
      <c r="R154" s="308"/>
      <c r="S154" s="308"/>
      <c r="T154" s="25">
        <v>0</v>
      </c>
      <c r="U154" s="214">
        <v>0</v>
      </c>
      <c r="V154" s="214"/>
      <c r="W154" s="214"/>
      <c r="X154" s="214">
        <v>0</v>
      </c>
      <c r="Y154" s="214"/>
      <c r="Z154" s="214"/>
      <c r="AA154" s="214">
        <v>0</v>
      </c>
      <c r="AB154" s="214"/>
      <c r="AC154" s="214"/>
      <c r="AD154" s="214">
        <v>0</v>
      </c>
      <c r="AE154" s="214"/>
      <c r="AF154" s="214"/>
      <c r="AG154" s="214">
        <v>0</v>
      </c>
      <c r="AH154" s="214"/>
      <c r="AI154" s="214"/>
      <c r="AJ154" s="22"/>
      <c r="AK154" s="22"/>
      <c r="AL154" s="22"/>
      <c r="AM154" s="22"/>
      <c r="AN154" s="22"/>
      <c r="AO154" s="55"/>
      <c r="AP154" s="101"/>
      <c r="AQ154" s="111">
        <v>0</v>
      </c>
      <c r="AR154" s="111">
        <v>0</v>
      </c>
    </row>
    <row r="155" spans="1:44" ht="21" customHeight="1">
      <c r="A155" s="306"/>
      <c r="B155" s="27" t="s">
        <v>33</v>
      </c>
      <c r="C155" s="288"/>
      <c r="D155" s="288"/>
      <c r="E155" s="293"/>
      <c r="F155" s="294"/>
      <c r="G155" s="306"/>
      <c r="H155" s="306"/>
      <c r="I155" s="28"/>
      <c r="J155" s="306"/>
      <c r="K155" s="306"/>
      <c r="L155" s="28"/>
      <c r="M155" s="306"/>
      <c r="N155" s="306"/>
      <c r="O155" s="28"/>
      <c r="P155" s="295"/>
      <c r="Q155" s="295"/>
      <c r="R155" s="295"/>
      <c r="S155" s="295"/>
      <c r="T155" s="29">
        <v>453</v>
      </c>
      <c r="U155" s="238">
        <v>453</v>
      </c>
      <c r="V155" s="238"/>
      <c r="W155" s="238"/>
      <c r="X155" s="238">
        <v>437.4</v>
      </c>
      <c r="Y155" s="238"/>
      <c r="Z155" s="238"/>
      <c r="AA155" s="238">
        <f>X155</f>
        <v>437.4</v>
      </c>
      <c r="AB155" s="238"/>
      <c r="AC155" s="238"/>
      <c r="AD155" s="238">
        <f>X155</f>
        <v>437.4</v>
      </c>
      <c r="AE155" s="238"/>
      <c r="AF155" s="238"/>
      <c r="AG155" s="238">
        <v>418</v>
      </c>
      <c r="AH155" s="238"/>
      <c r="AI155" s="238"/>
      <c r="AJ155" s="97"/>
      <c r="AK155" s="97"/>
      <c r="AL155" s="97"/>
      <c r="AM155" s="97"/>
      <c r="AN155" s="97"/>
      <c r="AO155" s="120"/>
      <c r="AP155" s="102"/>
      <c r="AQ155" s="113">
        <v>455</v>
      </c>
      <c r="AR155" s="113">
        <v>455</v>
      </c>
    </row>
    <row r="156" spans="1:44" ht="14.25" customHeight="1">
      <c r="A156" s="318" t="s">
        <v>164</v>
      </c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19"/>
      <c r="AQ156" s="319"/>
      <c r="AR156" s="320"/>
    </row>
    <row r="157" spans="1:44" ht="14.25">
      <c r="A157" s="76"/>
      <c r="B157" s="46"/>
      <c r="C157" s="46"/>
      <c r="D157" s="46"/>
      <c r="E157" s="334"/>
      <c r="F157" s="315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121">
        <f>T158+T162</f>
        <v>390</v>
      </c>
      <c r="U157" s="228">
        <f>U158+U162</f>
        <v>582.491</v>
      </c>
      <c r="V157" s="314"/>
      <c r="W157" s="315"/>
      <c r="X157" s="228">
        <f>X158+X162</f>
        <v>582.491</v>
      </c>
      <c r="Y157" s="314"/>
      <c r="Z157" s="315"/>
      <c r="AA157" s="228">
        <f>AA158+AA162</f>
        <v>582.491</v>
      </c>
      <c r="AB157" s="229"/>
      <c r="AC157" s="230"/>
      <c r="AD157" s="228">
        <f>AD158+AD162</f>
        <v>582.491</v>
      </c>
      <c r="AE157" s="229"/>
      <c r="AF157" s="230"/>
      <c r="AG157" s="228">
        <f>AG158+AG162</f>
        <v>1454.491</v>
      </c>
      <c r="AH157" s="229"/>
      <c r="AI157" s="230"/>
      <c r="AJ157" s="117"/>
      <c r="AK157" s="76"/>
      <c r="AL157" s="76"/>
      <c r="AM157" s="76"/>
      <c r="AN157" s="76"/>
      <c r="AO157" s="76"/>
      <c r="AP157" s="46"/>
      <c r="AQ157" s="139">
        <f>AQ158+AQ162</f>
        <v>5325.01</v>
      </c>
      <c r="AR157" s="206">
        <f>AR158+AR162</f>
        <v>30</v>
      </c>
    </row>
    <row r="158" spans="1:44" ht="78" customHeight="1">
      <c r="A158" s="246">
        <v>30</v>
      </c>
      <c r="B158" s="24" t="s">
        <v>90</v>
      </c>
      <c r="C158" s="286" t="s">
        <v>129</v>
      </c>
      <c r="D158" s="286" t="s">
        <v>189</v>
      </c>
      <c r="E158" s="289" t="s">
        <v>152</v>
      </c>
      <c r="F158" s="290"/>
      <c r="G158" s="310"/>
      <c r="H158" s="310"/>
      <c r="I158" s="30"/>
      <c r="J158" s="309"/>
      <c r="K158" s="309"/>
      <c r="L158" s="30"/>
      <c r="M158" s="309"/>
      <c r="N158" s="309"/>
      <c r="O158" s="30"/>
      <c r="P158" s="337"/>
      <c r="Q158" s="337"/>
      <c r="R158" s="337"/>
      <c r="S158" s="337"/>
      <c r="T158" s="40">
        <f>T159+T160+T161</f>
        <v>100</v>
      </c>
      <c r="U158" s="215">
        <f>U159+U160+U161</f>
        <v>100</v>
      </c>
      <c r="V158" s="215"/>
      <c r="W158" s="215"/>
      <c r="X158" s="215">
        <f>X159+X160+X161</f>
        <v>100</v>
      </c>
      <c r="Y158" s="215"/>
      <c r="Z158" s="215"/>
      <c r="AA158" s="215">
        <f>AA159+AA160+AA161</f>
        <v>100</v>
      </c>
      <c r="AB158" s="215"/>
      <c r="AC158" s="215"/>
      <c r="AD158" s="215">
        <f>AD159+AD160+AD161</f>
        <v>100</v>
      </c>
      <c r="AE158" s="215"/>
      <c r="AF158" s="215"/>
      <c r="AG158" s="215">
        <f>AG159+AG160+AG161</f>
        <v>1224</v>
      </c>
      <c r="AH158" s="215"/>
      <c r="AI158" s="215"/>
      <c r="AJ158" s="3"/>
      <c r="AK158" s="3"/>
      <c r="AL158" s="3"/>
      <c r="AM158" s="3"/>
      <c r="AN158" s="3"/>
      <c r="AO158" s="367" t="s">
        <v>27</v>
      </c>
      <c r="AP158" s="101"/>
      <c r="AQ158" s="112">
        <f>AQ159+AQ160+AQ161</f>
        <v>4995.01</v>
      </c>
      <c r="AR158" s="112">
        <f>AR159+AR160+AR161</f>
        <v>0</v>
      </c>
    </row>
    <row r="159" spans="1:44" ht="20.25" customHeight="1">
      <c r="A159" s="246"/>
      <c r="B159" s="6" t="s">
        <v>8</v>
      </c>
      <c r="C159" s="287"/>
      <c r="D159" s="287"/>
      <c r="E159" s="291"/>
      <c r="F159" s="292"/>
      <c r="G159" s="246"/>
      <c r="H159" s="246"/>
      <c r="I159" s="9"/>
      <c r="J159" s="346"/>
      <c r="K159" s="346"/>
      <c r="L159" s="9"/>
      <c r="M159" s="346"/>
      <c r="N159" s="346"/>
      <c r="O159" s="9"/>
      <c r="P159" s="244"/>
      <c r="Q159" s="244"/>
      <c r="R159" s="244"/>
      <c r="S159" s="244"/>
      <c r="T159" s="6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3"/>
      <c r="AK159" s="3"/>
      <c r="AL159" s="3"/>
      <c r="AM159" s="3"/>
      <c r="AN159" s="3"/>
      <c r="AO159" s="367"/>
      <c r="AP159" s="101"/>
      <c r="AQ159" s="111"/>
      <c r="AR159" s="111"/>
    </row>
    <row r="160" spans="1:44" ht="21" customHeight="1">
      <c r="A160" s="246"/>
      <c r="B160" s="6" t="s">
        <v>9</v>
      </c>
      <c r="C160" s="287"/>
      <c r="D160" s="287"/>
      <c r="E160" s="291"/>
      <c r="F160" s="292"/>
      <c r="G160" s="307">
        <v>86232.6</v>
      </c>
      <c r="H160" s="307"/>
      <c r="I160" s="7"/>
      <c r="J160" s="307">
        <v>89163</v>
      </c>
      <c r="K160" s="307"/>
      <c r="L160" s="7"/>
      <c r="M160" s="307">
        <v>85255.6</v>
      </c>
      <c r="N160" s="307"/>
      <c r="O160" s="7"/>
      <c r="P160" s="308"/>
      <c r="Q160" s="308"/>
      <c r="R160" s="308"/>
      <c r="S160" s="308"/>
      <c r="T160" s="11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3">
        <v>-4261</v>
      </c>
      <c r="AK160" s="3">
        <v>0</v>
      </c>
      <c r="AL160" s="3">
        <v>0</v>
      </c>
      <c r="AM160" s="3"/>
      <c r="AN160" s="3">
        <v>81971.6</v>
      </c>
      <c r="AO160" s="367"/>
      <c r="AP160" s="101">
        <v>81971.6</v>
      </c>
      <c r="AQ160" s="111"/>
      <c r="AR160" s="111"/>
    </row>
    <row r="161" spans="1:44" ht="18" customHeight="1">
      <c r="A161" s="246"/>
      <c r="B161" s="27" t="s">
        <v>33</v>
      </c>
      <c r="C161" s="288"/>
      <c r="D161" s="288"/>
      <c r="E161" s="293"/>
      <c r="F161" s="294"/>
      <c r="G161" s="246"/>
      <c r="H161" s="246"/>
      <c r="I161" s="9"/>
      <c r="J161" s="346"/>
      <c r="K161" s="346"/>
      <c r="L161" s="9"/>
      <c r="M161" s="346"/>
      <c r="N161" s="346"/>
      <c r="O161" s="9"/>
      <c r="P161" s="244"/>
      <c r="Q161" s="244"/>
      <c r="R161" s="244"/>
      <c r="S161" s="244"/>
      <c r="T161" s="25">
        <v>100</v>
      </c>
      <c r="U161" s="214">
        <v>100</v>
      </c>
      <c r="V161" s="214"/>
      <c r="W161" s="214"/>
      <c r="X161" s="214">
        <v>100</v>
      </c>
      <c r="Y161" s="214"/>
      <c r="Z161" s="214"/>
      <c r="AA161" s="214">
        <f>U161</f>
        <v>100</v>
      </c>
      <c r="AB161" s="214"/>
      <c r="AC161" s="214"/>
      <c r="AD161" s="214">
        <f>U161</f>
        <v>100</v>
      </c>
      <c r="AE161" s="214"/>
      <c r="AF161" s="214"/>
      <c r="AG161" s="214">
        <v>1224</v>
      </c>
      <c r="AH161" s="214"/>
      <c r="AI161" s="214"/>
      <c r="AJ161" s="3"/>
      <c r="AK161" s="3"/>
      <c r="AL161" s="3"/>
      <c r="AM161" s="3"/>
      <c r="AN161" s="3"/>
      <c r="AO161" s="367"/>
      <c r="AP161" s="101"/>
      <c r="AQ161" s="111">
        <v>4995.01</v>
      </c>
      <c r="AR161" s="111">
        <v>0</v>
      </c>
    </row>
    <row r="162" spans="1:44" ht="62.25" customHeight="1">
      <c r="A162" s="246">
        <v>31</v>
      </c>
      <c r="B162" s="24" t="s">
        <v>91</v>
      </c>
      <c r="C162" s="286" t="s">
        <v>130</v>
      </c>
      <c r="D162" s="286" t="s">
        <v>131</v>
      </c>
      <c r="E162" s="289" t="s">
        <v>152</v>
      </c>
      <c r="F162" s="290"/>
      <c r="G162" s="246"/>
      <c r="H162" s="246"/>
      <c r="I162" s="9"/>
      <c r="J162" s="346"/>
      <c r="K162" s="346"/>
      <c r="L162" s="9"/>
      <c r="M162" s="346"/>
      <c r="N162" s="346"/>
      <c r="O162" s="9"/>
      <c r="P162" s="244"/>
      <c r="Q162" s="244"/>
      <c r="R162" s="244"/>
      <c r="S162" s="244"/>
      <c r="T162" s="40">
        <f>T163+T164+T165</f>
        <v>290</v>
      </c>
      <c r="U162" s="215">
        <f>U163+U164+U165</f>
        <v>482.491</v>
      </c>
      <c r="V162" s="215"/>
      <c r="W162" s="215"/>
      <c r="X162" s="215">
        <f>X163+X164+X165</f>
        <v>482.491</v>
      </c>
      <c r="Y162" s="215"/>
      <c r="Z162" s="215"/>
      <c r="AA162" s="215">
        <f>AA163+AA164+AA165</f>
        <v>482.491</v>
      </c>
      <c r="AB162" s="215"/>
      <c r="AC162" s="215"/>
      <c r="AD162" s="215">
        <f>AD163+AD164+AD165</f>
        <v>482.491</v>
      </c>
      <c r="AE162" s="215"/>
      <c r="AF162" s="215"/>
      <c r="AG162" s="215">
        <f>AG163+AG164+AG165</f>
        <v>230.491</v>
      </c>
      <c r="AH162" s="215"/>
      <c r="AI162" s="215"/>
      <c r="AJ162" s="3"/>
      <c r="AK162" s="3"/>
      <c r="AL162" s="3"/>
      <c r="AM162" s="3"/>
      <c r="AN162" s="3"/>
      <c r="AO162" s="367" t="s">
        <v>11</v>
      </c>
      <c r="AP162" s="101"/>
      <c r="AQ162" s="112">
        <f>AQ163+AQ164+AQ165</f>
        <v>330</v>
      </c>
      <c r="AR162" s="112">
        <f>AR163+AR164+AR165</f>
        <v>30</v>
      </c>
    </row>
    <row r="163" spans="1:44" ht="21" customHeight="1">
      <c r="A163" s="246"/>
      <c r="B163" s="6" t="s">
        <v>8</v>
      </c>
      <c r="C163" s="287"/>
      <c r="D163" s="287"/>
      <c r="E163" s="291"/>
      <c r="F163" s="292"/>
      <c r="G163" s="246"/>
      <c r="H163" s="246"/>
      <c r="I163" s="9"/>
      <c r="J163" s="346"/>
      <c r="K163" s="346"/>
      <c r="L163" s="9"/>
      <c r="M163" s="346"/>
      <c r="N163" s="346"/>
      <c r="O163" s="9"/>
      <c r="P163" s="244"/>
      <c r="Q163" s="244"/>
      <c r="R163" s="244"/>
      <c r="S163" s="244"/>
      <c r="T163" s="6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3"/>
      <c r="AK163" s="3"/>
      <c r="AL163" s="3"/>
      <c r="AM163" s="3"/>
      <c r="AN163" s="3"/>
      <c r="AO163" s="367"/>
      <c r="AP163" s="101"/>
      <c r="AQ163" s="111"/>
      <c r="AR163" s="111"/>
    </row>
    <row r="164" spans="1:44" ht="19.5" customHeight="1">
      <c r="A164" s="246"/>
      <c r="B164" s="6" t="s">
        <v>9</v>
      </c>
      <c r="C164" s="287"/>
      <c r="D164" s="287"/>
      <c r="E164" s="291"/>
      <c r="F164" s="292"/>
      <c r="G164" s="307">
        <v>8033.7</v>
      </c>
      <c r="H164" s="307"/>
      <c r="I164" s="7"/>
      <c r="J164" s="307">
        <v>8361.7</v>
      </c>
      <c r="K164" s="307"/>
      <c r="L164" s="7"/>
      <c r="M164" s="307">
        <v>7996.4</v>
      </c>
      <c r="N164" s="307"/>
      <c r="O164" s="7"/>
      <c r="P164" s="308"/>
      <c r="Q164" s="308"/>
      <c r="R164" s="308"/>
      <c r="S164" s="308"/>
      <c r="T164" s="11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3">
        <v>4261.000000000001</v>
      </c>
      <c r="AK164" s="3">
        <v>0</v>
      </c>
      <c r="AL164" s="3">
        <v>0</v>
      </c>
      <c r="AM164" s="3"/>
      <c r="AN164" s="3">
        <v>12294.7</v>
      </c>
      <c r="AO164" s="367"/>
      <c r="AP164" s="101"/>
      <c r="AQ164" s="111"/>
      <c r="AR164" s="111"/>
    </row>
    <row r="165" spans="1:44" ht="20.25" customHeight="1">
      <c r="A165" s="306"/>
      <c r="B165" s="27" t="s">
        <v>33</v>
      </c>
      <c r="C165" s="288"/>
      <c r="D165" s="288"/>
      <c r="E165" s="293"/>
      <c r="F165" s="294"/>
      <c r="G165" s="306"/>
      <c r="H165" s="306"/>
      <c r="I165" s="28"/>
      <c r="J165" s="306"/>
      <c r="K165" s="306"/>
      <c r="L165" s="28"/>
      <c r="M165" s="306"/>
      <c r="N165" s="306"/>
      <c r="O165" s="28"/>
      <c r="P165" s="295"/>
      <c r="Q165" s="295"/>
      <c r="R165" s="295"/>
      <c r="S165" s="295"/>
      <c r="T165" s="29">
        <v>290</v>
      </c>
      <c r="U165" s="238">
        <v>482.491</v>
      </c>
      <c r="V165" s="238"/>
      <c r="W165" s="238"/>
      <c r="X165" s="238">
        <v>482.491</v>
      </c>
      <c r="Y165" s="238"/>
      <c r="Z165" s="238"/>
      <c r="AA165" s="238">
        <f>U165</f>
        <v>482.491</v>
      </c>
      <c r="AB165" s="238"/>
      <c r="AC165" s="238"/>
      <c r="AD165" s="238">
        <f>U165</f>
        <v>482.491</v>
      </c>
      <c r="AE165" s="238"/>
      <c r="AF165" s="238"/>
      <c r="AG165" s="238">
        <v>230.491</v>
      </c>
      <c r="AH165" s="238"/>
      <c r="AI165" s="238"/>
      <c r="AJ165" s="97"/>
      <c r="AK165" s="97"/>
      <c r="AL165" s="97"/>
      <c r="AM165" s="97"/>
      <c r="AN165" s="97"/>
      <c r="AO165" s="368"/>
      <c r="AP165" s="102"/>
      <c r="AQ165" s="113">
        <v>330</v>
      </c>
      <c r="AR165" s="113">
        <v>30</v>
      </c>
    </row>
    <row r="166" spans="1:44" ht="18.75" customHeight="1">
      <c r="A166" s="322" t="s">
        <v>172</v>
      </c>
      <c r="B166" s="323"/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3"/>
      <c r="AK166" s="323"/>
      <c r="AL166" s="323"/>
      <c r="AM166" s="323"/>
      <c r="AN166" s="323"/>
      <c r="AO166" s="323"/>
      <c r="AP166" s="323"/>
      <c r="AQ166" s="323"/>
      <c r="AR166" s="324"/>
    </row>
    <row r="167" spans="1:44" ht="150">
      <c r="A167" s="147"/>
      <c r="B167" s="210" t="s">
        <v>172</v>
      </c>
      <c r="C167" s="168" t="s">
        <v>132</v>
      </c>
      <c r="D167" s="157" t="s">
        <v>190</v>
      </c>
      <c r="E167" s="413"/>
      <c r="F167" s="414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171">
        <f>T169+T183+T194</f>
        <v>26590.36</v>
      </c>
      <c r="U167" s="239">
        <f>U169+U183+U194</f>
        <v>21095.739999999998</v>
      </c>
      <c r="V167" s="417"/>
      <c r="W167" s="418"/>
      <c r="X167" s="239">
        <f>X169+X183+X194</f>
        <v>21371.92</v>
      </c>
      <c r="Y167" s="417"/>
      <c r="Z167" s="418"/>
      <c r="AA167" s="239">
        <f>AA169+AA183+AA194</f>
        <v>27237.61</v>
      </c>
      <c r="AB167" s="240"/>
      <c r="AC167" s="241"/>
      <c r="AD167" s="239">
        <f>AD169+AD183+AD194</f>
        <v>30294.24</v>
      </c>
      <c r="AE167" s="240"/>
      <c r="AF167" s="241"/>
      <c r="AG167" s="239">
        <f>AG169+AG183+AG194</f>
        <v>35498.15</v>
      </c>
      <c r="AH167" s="240"/>
      <c r="AI167" s="241"/>
      <c r="AJ167" s="173"/>
      <c r="AK167" s="174"/>
      <c r="AL167" s="174"/>
      <c r="AM167" s="174"/>
      <c r="AN167" s="174"/>
      <c r="AO167" s="174"/>
      <c r="AP167" s="175"/>
      <c r="AQ167" s="172">
        <f>AQ169+AQ183+AQ194</f>
        <v>28744.63</v>
      </c>
      <c r="AR167" s="204">
        <f>AR169+AR183+AR194</f>
        <v>18826.820000000003</v>
      </c>
    </row>
    <row r="168" spans="1:44" ht="14.25" customHeight="1">
      <c r="A168" s="318" t="s">
        <v>165</v>
      </c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19"/>
      <c r="AC168" s="319"/>
      <c r="AD168" s="319"/>
      <c r="AE168" s="319"/>
      <c r="AF168" s="319"/>
      <c r="AG168" s="319"/>
      <c r="AH168" s="319"/>
      <c r="AI168" s="319"/>
      <c r="AJ168" s="319"/>
      <c r="AK168" s="319"/>
      <c r="AL168" s="319"/>
      <c r="AM168" s="319"/>
      <c r="AN168" s="319"/>
      <c r="AO168" s="319"/>
      <c r="AP168" s="319"/>
      <c r="AQ168" s="319"/>
      <c r="AR168" s="320"/>
    </row>
    <row r="169" spans="1:44" ht="15">
      <c r="A169" s="76"/>
      <c r="B169" s="157"/>
      <c r="C169" s="157"/>
      <c r="D169" s="46"/>
      <c r="E169" s="334"/>
      <c r="F169" s="315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135">
        <f>T170+T178</f>
        <v>14302.86</v>
      </c>
      <c r="U169" s="228">
        <f>U170+U178+U174</f>
        <v>17986.239999999998</v>
      </c>
      <c r="V169" s="314"/>
      <c r="W169" s="315"/>
      <c r="X169" s="228">
        <f>X170+X178+X174</f>
        <v>17848.82</v>
      </c>
      <c r="Y169" s="314"/>
      <c r="Z169" s="315"/>
      <c r="AA169" s="228">
        <f>AA170+AA178+AA174</f>
        <v>22523.78</v>
      </c>
      <c r="AB169" s="229"/>
      <c r="AC169" s="230"/>
      <c r="AD169" s="228">
        <f>AD170+AD178+AD174</f>
        <v>24757.49</v>
      </c>
      <c r="AE169" s="229"/>
      <c r="AF169" s="230"/>
      <c r="AG169" s="228">
        <f>AG170+AG178+AG174</f>
        <v>29686.940000000002</v>
      </c>
      <c r="AH169" s="229"/>
      <c r="AI169" s="230"/>
      <c r="AJ169" s="117"/>
      <c r="AK169" s="76"/>
      <c r="AL169" s="76"/>
      <c r="AM169" s="76"/>
      <c r="AN169" s="76"/>
      <c r="AO169" s="76"/>
      <c r="AP169" s="46"/>
      <c r="AQ169" s="139">
        <f>AQ170+AQ178+AQ174</f>
        <v>18948.43</v>
      </c>
      <c r="AR169" s="206">
        <f>AR170+AR178+AR174</f>
        <v>16987.920000000002</v>
      </c>
    </row>
    <row r="170" spans="1:44" ht="69.75" customHeight="1">
      <c r="A170" s="246">
        <v>32</v>
      </c>
      <c r="B170" s="88" t="s">
        <v>93</v>
      </c>
      <c r="C170" s="446" t="s">
        <v>92</v>
      </c>
      <c r="D170" s="446" t="s">
        <v>156</v>
      </c>
      <c r="E170" s="289" t="s">
        <v>152</v>
      </c>
      <c r="F170" s="290"/>
      <c r="G170" s="332"/>
      <c r="H170" s="332"/>
      <c r="I170" s="75"/>
      <c r="J170" s="420"/>
      <c r="K170" s="420"/>
      <c r="L170" s="75"/>
      <c r="M170" s="420"/>
      <c r="N170" s="420"/>
      <c r="O170" s="75"/>
      <c r="P170" s="415"/>
      <c r="Q170" s="415"/>
      <c r="R170" s="415"/>
      <c r="S170" s="416"/>
      <c r="T170" s="85">
        <f>T171+T172+T173</f>
        <v>7551</v>
      </c>
      <c r="U170" s="231">
        <f>U171+U172+U173</f>
        <v>5807.55</v>
      </c>
      <c r="V170" s="242"/>
      <c r="W170" s="242"/>
      <c r="X170" s="231">
        <f>X171+X172+X173</f>
        <v>6772.55</v>
      </c>
      <c r="Y170" s="242"/>
      <c r="Z170" s="242"/>
      <c r="AA170" s="231">
        <f>AA171+AA172+AA173</f>
        <v>7869.7</v>
      </c>
      <c r="AB170" s="242"/>
      <c r="AC170" s="242"/>
      <c r="AD170" s="231">
        <f>AD171+AD172+AD173</f>
        <v>8195.75</v>
      </c>
      <c r="AE170" s="242"/>
      <c r="AF170" s="242"/>
      <c r="AG170" s="231">
        <f>AG171+AG172+AG173</f>
        <v>9789.6</v>
      </c>
      <c r="AH170" s="242"/>
      <c r="AI170" s="242"/>
      <c r="AJ170" s="3"/>
      <c r="AK170" s="3"/>
      <c r="AL170" s="3"/>
      <c r="AM170" s="3"/>
      <c r="AN170" s="3"/>
      <c r="AO170" s="367" t="s">
        <v>28</v>
      </c>
      <c r="AP170" s="101"/>
      <c r="AQ170" s="112">
        <f>AQ171+AQ172+AQ173</f>
        <v>6406.02</v>
      </c>
      <c r="AR170" s="112">
        <f>AR171+AR172+AR173</f>
        <v>2969.2</v>
      </c>
    </row>
    <row r="171" spans="1:44" ht="15">
      <c r="A171" s="246"/>
      <c r="B171" s="6" t="s">
        <v>8</v>
      </c>
      <c r="C171" s="447"/>
      <c r="D171" s="447"/>
      <c r="E171" s="291"/>
      <c r="F171" s="292"/>
      <c r="G171" s="333">
        <v>2918.22</v>
      </c>
      <c r="H171" s="333"/>
      <c r="I171" s="15"/>
      <c r="J171" s="333">
        <v>2387.24</v>
      </c>
      <c r="K171" s="333"/>
      <c r="L171" s="15"/>
      <c r="M171" s="333">
        <v>2487.6</v>
      </c>
      <c r="N171" s="333"/>
      <c r="O171" s="15"/>
      <c r="P171" s="243"/>
      <c r="Q171" s="243"/>
      <c r="R171" s="243"/>
      <c r="S171" s="243"/>
      <c r="T171" s="12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3"/>
      <c r="AK171" s="3"/>
      <c r="AL171" s="3"/>
      <c r="AM171" s="3"/>
      <c r="AN171" s="3"/>
      <c r="AO171" s="367"/>
      <c r="AP171" s="101"/>
      <c r="AQ171" s="111"/>
      <c r="AR171" s="111"/>
    </row>
    <row r="172" spans="1:44" ht="15">
      <c r="A172" s="246"/>
      <c r="B172" s="6" t="s">
        <v>9</v>
      </c>
      <c r="C172" s="447"/>
      <c r="D172" s="447"/>
      <c r="E172" s="291"/>
      <c r="F172" s="292"/>
      <c r="G172" s="419">
        <v>5960</v>
      </c>
      <c r="H172" s="419"/>
      <c r="I172" s="16"/>
      <c r="J172" s="419">
        <v>2000</v>
      </c>
      <c r="K172" s="419"/>
      <c r="L172" s="16"/>
      <c r="M172" s="419">
        <v>2000</v>
      </c>
      <c r="N172" s="419"/>
      <c r="O172" s="16"/>
      <c r="P172" s="335"/>
      <c r="Q172" s="335"/>
      <c r="R172" s="335"/>
      <c r="S172" s="335"/>
      <c r="T172" s="79">
        <v>6300</v>
      </c>
      <c r="U172" s="227">
        <v>1433.3</v>
      </c>
      <c r="V172" s="227"/>
      <c r="W172" s="227"/>
      <c r="X172" s="227">
        <v>1433.3</v>
      </c>
      <c r="Y172" s="227"/>
      <c r="Z172" s="227"/>
      <c r="AA172" s="227">
        <v>2433.3</v>
      </c>
      <c r="AB172" s="227"/>
      <c r="AC172" s="227"/>
      <c r="AD172" s="227">
        <v>2633.3</v>
      </c>
      <c r="AE172" s="227"/>
      <c r="AF172" s="227"/>
      <c r="AG172" s="227">
        <v>4126.13</v>
      </c>
      <c r="AH172" s="227"/>
      <c r="AI172" s="227"/>
      <c r="AJ172" s="3">
        <v>0</v>
      </c>
      <c r="AK172" s="3"/>
      <c r="AL172" s="3"/>
      <c r="AM172" s="3"/>
      <c r="AN172" s="3">
        <v>5960</v>
      </c>
      <c r="AO172" s="367"/>
      <c r="AP172" s="101">
        <v>5960</v>
      </c>
      <c r="AQ172" s="111">
        <v>2869.2</v>
      </c>
      <c r="AR172" s="111">
        <v>2869.2</v>
      </c>
    </row>
    <row r="173" spans="1:44" ht="19.5" customHeight="1">
      <c r="A173" s="246"/>
      <c r="B173" s="27" t="s">
        <v>33</v>
      </c>
      <c r="C173" s="448"/>
      <c r="D173" s="448"/>
      <c r="E173" s="293"/>
      <c r="F173" s="294"/>
      <c r="G173" s="226"/>
      <c r="H173" s="226"/>
      <c r="I173" s="16"/>
      <c r="J173" s="419"/>
      <c r="K173" s="419"/>
      <c r="L173" s="16"/>
      <c r="M173" s="419"/>
      <c r="N173" s="419"/>
      <c r="O173" s="16"/>
      <c r="P173" s="335"/>
      <c r="Q173" s="335"/>
      <c r="R173" s="335"/>
      <c r="S173" s="335"/>
      <c r="T173" s="79">
        <v>1251</v>
      </c>
      <c r="U173" s="227">
        <v>4374.25</v>
      </c>
      <c r="V173" s="227"/>
      <c r="W173" s="227"/>
      <c r="X173" s="227">
        <v>5339.25</v>
      </c>
      <c r="Y173" s="227"/>
      <c r="Z173" s="227"/>
      <c r="AA173" s="227">
        <v>5436.4</v>
      </c>
      <c r="AB173" s="227"/>
      <c r="AC173" s="227"/>
      <c r="AD173" s="227">
        <v>5562.45</v>
      </c>
      <c r="AE173" s="227"/>
      <c r="AF173" s="227"/>
      <c r="AG173" s="227">
        <v>5663.47</v>
      </c>
      <c r="AH173" s="227"/>
      <c r="AI173" s="227"/>
      <c r="AJ173" s="3"/>
      <c r="AK173" s="3"/>
      <c r="AL173" s="3"/>
      <c r="AM173" s="3"/>
      <c r="AN173" s="3"/>
      <c r="AO173" s="367"/>
      <c r="AP173" s="101"/>
      <c r="AQ173" s="111">
        <v>3536.82</v>
      </c>
      <c r="AR173" s="111">
        <v>100</v>
      </c>
    </row>
    <row r="174" spans="1:44" ht="62.25" customHeight="1">
      <c r="A174" s="246">
        <v>33</v>
      </c>
      <c r="B174" s="24" t="s">
        <v>95</v>
      </c>
      <c r="C174" s="286" t="s">
        <v>94</v>
      </c>
      <c r="D174" s="449" t="s">
        <v>157</v>
      </c>
      <c r="E174" s="289" t="s">
        <v>152</v>
      </c>
      <c r="F174" s="290"/>
      <c r="G174" s="226"/>
      <c r="H174" s="226"/>
      <c r="I174" s="17"/>
      <c r="J174" s="226"/>
      <c r="K174" s="226"/>
      <c r="L174" s="17"/>
      <c r="M174" s="226"/>
      <c r="N174" s="226"/>
      <c r="O174" s="17"/>
      <c r="P174" s="335"/>
      <c r="Q174" s="335"/>
      <c r="R174" s="335"/>
      <c r="S174" s="335"/>
      <c r="T174" s="85">
        <f>T175+T176+T177</f>
        <v>5366</v>
      </c>
      <c r="U174" s="215">
        <f>U175+U176+U177</f>
        <v>5426.83</v>
      </c>
      <c r="V174" s="215"/>
      <c r="W174" s="215"/>
      <c r="X174" s="215">
        <f>X175+X176+X177</f>
        <v>4324.41</v>
      </c>
      <c r="Y174" s="215"/>
      <c r="Z174" s="215"/>
      <c r="AA174" s="215">
        <f>AA175+AA176+AA177</f>
        <v>7902.22</v>
      </c>
      <c r="AB174" s="215"/>
      <c r="AC174" s="215"/>
      <c r="AD174" s="215">
        <f>AD175+AD176+AD177</f>
        <v>7909.88</v>
      </c>
      <c r="AE174" s="215"/>
      <c r="AF174" s="215"/>
      <c r="AG174" s="215">
        <f>AG175+AG176+AG177</f>
        <v>8038.08</v>
      </c>
      <c r="AH174" s="215"/>
      <c r="AI174" s="215"/>
      <c r="AJ174" s="22"/>
      <c r="AK174" s="22"/>
      <c r="AL174" s="22"/>
      <c r="AM174" s="22"/>
      <c r="AN174" s="22"/>
      <c r="AO174" s="367" t="s">
        <v>29</v>
      </c>
      <c r="AP174" s="101"/>
      <c r="AQ174" s="112">
        <f>AQ175+AQ176+AQ177</f>
        <v>3379.81</v>
      </c>
      <c r="AR174" s="112">
        <f>AR175+AR176+AR177</f>
        <v>3339.02</v>
      </c>
    </row>
    <row r="175" spans="1:44" ht="19.5" customHeight="1">
      <c r="A175" s="246"/>
      <c r="B175" s="6" t="s">
        <v>8</v>
      </c>
      <c r="C175" s="287"/>
      <c r="D175" s="450"/>
      <c r="E175" s="291"/>
      <c r="F175" s="292"/>
      <c r="G175" s="226"/>
      <c r="H175" s="226"/>
      <c r="I175" s="17"/>
      <c r="J175" s="226"/>
      <c r="K175" s="226"/>
      <c r="L175" s="17"/>
      <c r="M175" s="226"/>
      <c r="N175" s="226"/>
      <c r="O175" s="17"/>
      <c r="P175" s="335"/>
      <c r="Q175" s="335"/>
      <c r="R175" s="335"/>
      <c r="S175" s="335"/>
      <c r="T175" s="78">
        <v>2133</v>
      </c>
      <c r="U175" s="237">
        <v>2436.84</v>
      </c>
      <c r="V175" s="237"/>
      <c r="W175" s="237"/>
      <c r="X175" s="237">
        <v>1218.42</v>
      </c>
      <c r="Y175" s="237"/>
      <c r="Z175" s="237"/>
      <c r="AA175" s="237">
        <v>4639.54</v>
      </c>
      <c r="AB175" s="237"/>
      <c r="AC175" s="237"/>
      <c r="AD175" s="237">
        <v>4639.54</v>
      </c>
      <c r="AE175" s="237"/>
      <c r="AF175" s="237"/>
      <c r="AG175" s="237">
        <v>4639.54</v>
      </c>
      <c r="AH175" s="237"/>
      <c r="AI175" s="237"/>
      <c r="AJ175" s="22"/>
      <c r="AK175" s="22"/>
      <c r="AL175" s="22"/>
      <c r="AM175" s="22"/>
      <c r="AN175" s="22"/>
      <c r="AO175" s="367"/>
      <c r="AP175" s="101"/>
      <c r="AQ175" s="111">
        <v>609.21</v>
      </c>
      <c r="AR175" s="111">
        <v>1218.42</v>
      </c>
    </row>
    <row r="176" spans="1:44" ht="19.5" customHeight="1">
      <c r="A176" s="246"/>
      <c r="B176" s="6" t="s">
        <v>9</v>
      </c>
      <c r="C176" s="287"/>
      <c r="D176" s="450"/>
      <c r="E176" s="291"/>
      <c r="F176" s="292"/>
      <c r="G176" s="419">
        <v>39091.8</v>
      </c>
      <c r="H176" s="419"/>
      <c r="I176" s="16"/>
      <c r="J176" s="419">
        <v>39245.4</v>
      </c>
      <c r="K176" s="419"/>
      <c r="L176" s="16"/>
      <c r="M176" s="419">
        <v>39245.4</v>
      </c>
      <c r="N176" s="419"/>
      <c r="O176" s="16"/>
      <c r="P176" s="335"/>
      <c r="Q176" s="335"/>
      <c r="R176" s="335"/>
      <c r="S176" s="335"/>
      <c r="T176" s="79">
        <v>1733</v>
      </c>
      <c r="U176" s="227">
        <v>1380.7</v>
      </c>
      <c r="V176" s="227"/>
      <c r="W176" s="227"/>
      <c r="X176" s="227">
        <v>1380.7</v>
      </c>
      <c r="Y176" s="227"/>
      <c r="Z176" s="227"/>
      <c r="AA176" s="227">
        <v>1807.39</v>
      </c>
      <c r="AB176" s="227"/>
      <c r="AC176" s="227"/>
      <c r="AD176" s="227">
        <v>1807.38</v>
      </c>
      <c r="AE176" s="227"/>
      <c r="AF176" s="227"/>
      <c r="AG176" s="227">
        <v>1807.39</v>
      </c>
      <c r="AH176" s="227"/>
      <c r="AI176" s="227"/>
      <c r="AJ176" s="22">
        <v>-3325.0999999999985</v>
      </c>
      <c r="AK176" s="22">
        <v>4043</v>
      </c>
      <c r="AL176" s="22">
        <v>0</v>
      </c>
      <c r="AM176" s="22">
        <v>1274.4</v>
      </c>
      <c r="AN176" s="22">
        <v>34492.3</v>
      </c>
      <c r="AO176" s="367"/>
      <c r="AP176" s="101">
        <v>35929.3</v>
      </c>
      <c r="AQ176" s="111">
        <v>1872.6</v>
      </c>
      <c r="AR176" s="111">
        <v>1222.6</v>
      </c>
    </row>
    <row r="177" spans="1:44" ht="19.5" customHeight="1">
      <c r="A177" s="306"/>
      <c r="B177" s="27" t="s">
        <v>33</v>
      </c>
      <c r="C177" s="288"/>
      <c r="D177" s="451"/>
      <c r="E177" s="293"/>
      <c r="F177" s="294"/>
      <c r="G177" s="328"/>
      <c r="H177" s="328"/>
      <c r="I177" s="81"/>
      <c r="J177" s="421"/>
      <c r="K177" s="421"/>
      <c r="L177" s="81"/>
      <c r="M177" s="421"/>
      <c r="N177" s="421"/>
      <c r="O177" s="81"/>
      <c r="P177" s="422"/>
      <c r="Q177" s="422"/>
      <c r="R177" s="422"/>
      <c r="S177" s="422"/>
      <c r="T177" s="80">
        <v>1500</v>
      </c>
      <c r="U177" s="233">
        <v>1609.29</v>
      </c>
      <c r="V177" s="233"/>
      <c r="W177" s="233"/>
      <c r="X177" s="233">
        <v>1725.29</v>
      </c>
      <c r="Y177" s="233"/>
      <c r="Z177" s="233"/>
      <c r="AA177" s="233">
        <v>1455.29</v>
      </c>
      <c r="AB177" s="233"/>
      <c r="AC177" s="233"/>
      <c r="AD177" s="233">
        <v>1462.96</v>
      </c>
      <c r="AE177" s="233"/>
      <c r="AF177" s="233"/>
      <c r="AG177" s="233">
        <v>1591.15</v>
      </c>
      <c r="AH177" s="233"/>
      <c r="AI177" s="233"/>
      <c r="AJ177" s="155"/>
      <c r="AK177" s="155"/>
      <c r="AL177" s="155"/>
      <c r="AM177" s="155"/>
      <c r="AN177" s="155"/>
      <c r="AO177" s="368"/>
      <c r="AP177" s="102"/>
      <c r="AQ177" s="113">
        <v>898</v>
      </c>
      <c r="AR177" s="113">
        <v>898</v>
      </c>
    </row>
    <row r="178" spans="1:44" ht="60" customHeight="1">
      <c r="A178" s="246">
        <v>34</v>
      </c>
      <c r="B178" s="24" t="s">
        <v>96</v>
      </c>
      <c r="C178" s="286" t="s">
        <v>135</v>
      </c>
      <c r="D178" s="286" t="s">
        <v>158</v>
      </c>
      <c r="E178" s="289" t="s">
        <v>150</v>
      </c>
      <c r="F178" s="290"/>
      <c r="G178" s="226"/>
      <c r="H178" s="226"/>
      <c r="I178" s="17"/>
      <c r="J178" s="226"/>
      <c r="K178" s="226"/>
      <c r="L178" s="17"/>
      <c r="M178" s="226"/>
      <c r="N178" s="226"/>
      <c r="O178" s="17"/>
      <c r="P178" s="335"/>
      <c r="Q178" s="335"/>
      <c r="R178" s="335"/>
      <c r="S178" s="335"/>
      <c r="T178" s="85">
        <f>T179+T180+T181</f>
        <v>6751.86</v>
      </c>
      <c r="U178" s="215">
        <f>U179+U180+U181</f>
        <v>6751.86</v>
      </c>
      <c r="V178" s="215"/>
      <c r="W178" s="215"/>
      <c r="X178" s="215">
        <f>X179+X180+X181</f>
        <v>6751.86</v>
      </c>
      <c r="Y178" s="215"/>
      <c r="Z178" s="215"/>
      <c r="AA178" s="215">
        <f>AA179+AA180+AA181</f>
        <v>6751.86</v>
      </c>
      <c r="AB178" s="215"/>
      <c r="AC178" s="215"/>
      <c r="AD178" s="215">
        <f>AD179+AD180+AD181</f>
        <v>8651.86</v>
      </c>
      <c r="AE178" s="215"/>
      <c r="AF178" s="215"/>
      <c r="AG178" s="215">
        <f>AG179+AG180+AG181</f>
        <v>11859.26</v>
      </c>
      <c r="AH178" s="215"/>
      <c r="AI178" s="215"/>
      <c r="AJ178" s="3"/>
      <c r="AK178" s="3"/>
      <c r="AL178" s="3"/>
      <c r="AM178" s="3"/>
      <c r="AN178" s="3"/>
      <c r="AO178" s="367" t="s">
        <v>29</v>
      </c>
      <c r="AP178" s="101"/>
      <c r="AQ178" s="112">
        <f>AQ179+AQ180+AQ181</f>
        <v>9162.6</v>
      </c>
      <c r="AR178" s="112">
        <f>AR179+AR180+AR181</f>
        <v>10679.7</v>
      </c>
    </row>
    <row r="179" spans="1:44" ht="15">
      <c r="A179" s="246"/>
      <c r="B179" s="6" t="s">
        <v>8</v>
      </c>
      <c r="C179" s="287"/>
      <c r="D179" s="287"/>
      <c r="E179" s="291"/>
      <c r="F179" s="292"/>
      <c r="G179" s="226"/>
      <c r="H179" s="226"/>
      <c r="I179" s="17"/>
      <c r="J179" s="226"/>
      <c r="K179" s="226"/>
      <c r="L179" s="17"/>
      <c r="M179" s="226"/>
      <c r="N179" s="226"/>
      <c r="O179" s="17"/>
      <c r="P179" s="335"/>
      <c r="Q179" s="335"/>
      <c r="R179" s="335"/>
      <c r="S179" s="335"/>
      <c r="T179" s="78">
        <v>0</v>
      </c>
      <c r="U179" s="237">
        <v>0</v>
      </c>
      <c r="V179" s="237"/>
      <c r="W179" s="237"/>
      <c r="X179" s="237">
        <v>0</v>
      </c>
      <c r="Y179" s="237"/>
      <c r="Z179" s="237"/>
      <c r="AA179" s="237">
        <v>0</v>
      </c>
      <c r="AB179" s="237"/>
      <c r="AC179" s="237"/>
      <c r="AD179" s="237">
        <v>0</v>
      </c>
      <c r="AE179" s="237"/>
      <c r="AF179" s="237"/>
      <c r="AG179" s="237">
        <v>2207.4</v>
      </c>
      <c r="AH179" s="237"/>
      <c r="AI179" s="237"/>
      <c r="AJ179" s="3"/>
      <c r="AK179" s="3"/>
      <c r="AL179" s="3"/>
      <c r="AM179" s="3"/>
      <c r="AN179" s="3"/>
      <c r="AO179" s="367"/>
      <c r="AP179" s="101"/>
      <c r="AQ179" s="111">
        <v>0</v>
      </c>
      <c r="AR179" s="111">
        <v>0</v>
      </c>
    </row>
    <row r="180" spans="1:44" ht="15">
      <c r="A180" s="246"/>
      <c r="B180" s="6" t="s">
        <v>9</v>
      </c>
      <c r="C180" s="287"/>
      <c r="D180" s="287"/>
      <c r="E180" s="291"/>
      <c r="F180" s="292"/>
      <c r="G180" s="419">
        <v>39091.8</v>
      </c>
      <c r="H180" s="419"/>
      <c r="I180" s="16"/>
      <c r="J180" s="419">
        <v>39245.4</v>
      </c>
      <c r="K180" s="419"/>
      <c r="L180" s="16"/>
      <c r="M180" s="419">
        <v>39245.4</v>
      </c>
      <c r="N180" s="419"/>
      <c r="O180" s="16"/>
      <c r="P180" s="335"/>
      <c r="Q180" s="335"/>
      <c r="R180" s="335"/>
      <c r="S180" s="335"/>
      <c r="T180" s="79">
        <v>0</v>
      </c>
      <c r="U180" s="227">
        <v>0</v>
      </c>
      <c r="V180" s="227"/>
      <c r="W180" s="227"/>
      <c r="X180" s="227">
        <v>0</v>
      </c>
      <c r="Y180" s="227"/>
      <c r="Z180" s="227"/>
      <c r="AA180" s="227">
        <v>0</v>
      </c>
      <c r="AB180" s="227"/>
      <c r="AC180" s="227"/>
      <c r="AD180" s="227">
        <v>0</v>
      </c>
      <c r="AE180" s="227"/>
      <c r="AF180" s="227"/>
      <c r="AG180" s="227">
        <v>0</v>
      </c>
      <c r="AH180" s="227"/>
      <c r="AI180" s="227"/>
      <c r="AJ180" s="3">
        <v>-3325.0999999999985</v>
      </c>
      <c r="AK180" s="3">
        <v>4043</v>
      </c>
      <c r="AL180" s="3">
        <v>0</v>
      </c>
      <c r="AM180" s="3">
        <v>1274.4</v>
      </c>
      <c r="AN180" s="3">
        <v>34492.3</v>
      </c>
      <c r="AO180" s="367"/>
      <c r="AP180" s="101">
        <v>35929.3</v>
      </c>
      <c r="AQ180" s="111">
        <v>0</v>
      </c>
      <c r="AR180" s="111">
        <v>0</v>
      </c>
    </row>
    <row r="181" spans="1:44" ht="15">
      <c r="A181" s="306"/>
      <c r="B181" s="27" t="s">
        <v>33</v>
      </c>
      <c r="C181" s="288"/>
      <c r="D181" s="288"/>
      <c r="E181" s="293"/>
      <c r="F181" s="294"/>
      <c r="G181" s="328"/>
      <c r="H181" s="328"/>
      <c r="I181" s="81"/>
      <c r="J181" s="421"/>
      <c r="K181" s="421"/>
      <c r="L181" s="81"/>
      <c r="M181" s="421"/>
      <c r="N181" s="421"/>
      <c r="O181" s="81"/>
      <c r="P181" s="422"/>
      <c r="Q181" s="422"/>
      <c r="R181" s="422"/>
      <c r="S181" s="422"/>
      <c r="T181" s="80">
        <v>6751.86</v>
      </c>
      <c r="U181" s="233">
        <v>6751.86</v>
      </c>
      <c r="V181" s="233"/>
      <c r="W181" s="233"/>
      <c r="X181" s="233">
        <v>6751.86</v>
      </c>
      <c r="Y181" s="233"/>
      <c r="Z181" s="233"/>
      <c r="AA181" s="233">
        <v>6751.86</v>
      </c>
      <c r="AB181" s="233"/>
      <c r="AC181" s="233"/>
      <c r="AD181" s="233">
        <v>8651.86</v>
      </c>
      <c r="AE181" s="233"/>
      <c r="AF181" s="233"/>
      <c r="AG181" s="233">
        <v>9651.86</v>
      </c>
      <c r="AH181" s="233"/>
      <c r="AI181" s="233"/>
      <c r="AJ181" s="97"/>
      <c r="AK181" s="97"/>
      <c r="AL181" s="97"/>
      <c r="AM181" s="97"/>
      <c r="AN181" s="97"/>
      <c r="AO181" s="368"/>
      <c r="AP181" s="102"/>
      <c r="AQ181" s="113">
        <v>9162.6</v>
      </c>
      <c r="AR181" s="113">
        <v>10679.7</v>
      </c>
    </row>
    <row r="182" spans="1:44" ht="14.25" customHeight="1">
      <c r="A182" s="318" t="s">
        <v>166</v>
      </c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19"/>
      <c r="AC182" s="319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19"/>
      <c r="AN182" s="319"/>
      <c r="AO182" s="319"/>
      <c r="AP182" s="319"/>
      <c r="AQ182" s="319"/>
      <c r="AR182" s="320"/>
    </row>
    <row r="183" spans="1:44" ht="15">
      <c r="A183" s="50"/>
      <c r="B183" s="134"/>
      <c r="C183" s="132"/>
      <c r="D183" s="132"/>
      <c r="E183" s="98"/>
      <c r="F183" s="136"/>
      <c r="G183" s="82"/>
      <c r="H183" s="82"/>
      <c r="I183" s="83"/>
      <c r="J183" s="84"/>
      <c r="K183" s="84"/>
      <c r="L183" s="83"/>
      <c r="M183" s="84"/>
      <c r="N183" s="84"/>
      <c r="O183" s="83"/>
      <c r="P183" s="77"/>
      <c r="Q183" s="77"/>
      <c r="R183" s="77"/>
      <c r="S183" s="77"/>
      <c r="T183" s="39">
        <f>T184+T188</f>
        <v>9560</v>
      </c>
      <c r="U183" s="234">
        <f>U184+U188</f>
        <v>382</v>
      </c>
      <c r="V183" s="235"/>
      <c r="W183" s="231"/>
      <c r="X183" s="234">
        <f>X184+X188</f>
        <v>382</v>
      </c>
      <c r="Y183" s="235"/>
      <c r="Z183" s="231"/>
      <c r="AA183" s="234">
        <f>AA188+AA184</f>
        <v>382</v>
      </c>
      <c r="AB183" s="235"/>
      <c r="AC183" s="231"/>
      <c r="AD183" s="234">
        <f>AD188+AD184</f>
        <v>382</v>
      </c>
      <c r="AE183" s="235"/>
      <c r="AF183" s="231"/>
      <c r="AG183" s="234">
        <f>AG188+AG184</f>
        <v>552</v>
      </c>
      <c r="AH183" s="235"/>
      <c r="AI183" s="231"/>
      <c r="AJ183" s="66"/>
      <c r="AK183" s="67"/>
      <c r="AL183" s="67"/>
      <c r="AM183" s="67"/>
      <c r="AN183" s="67"/>
      <c r="AO183" s="68"/>
      <c r="AP183" s="103"/>
      <c r="AQ183" s="137">
        <f>AQ188+AQ184</f>
        <v>705</v>
      </c>
      <c r="AR183" s="40">
        <f>AR188+AR184</f>
        <v>500</v>
      </c>
    </row>
    <row r="184" spans="1:44" ht="77.25" customHeight="1">
      <c r="A184" s="310">
        <v>35</v>
      </c>
      <c r="B184" s="32" t="s">
        <v>97</v>
      </c>
      <c r="C184" s="286" t="s">
        <v>134</v>
      </c>
      <c r="D184" s="286" t="s">
        <v>98</v>
      </c>
      <c r="E184" s="289" t="s">
        <v>152</v>
      </c>
      <c r="F184" s="290"/>
      <c r="G184" s="332"/>
      <c r="H184" s="332"/>
      <c r="I184" s="75"/>
      <c r="J184" s="420"/>
      <c r="K184" s="420"/>
      <c r="L184" s="75"/>
      <c r="M184" s="420"/>
      <c r="N184" s="420"/>
      <c r="O184" s="75"/>
      <c r="P184" s="415"/>
      <c r="Q184" s="415"/>
      <c r="R184" s="415"/>
      <c r="S184" s="416"/>
      <c r="T184" s="40">
        <f>T185+T186+T187</f>
        <v>3480</v>
      </c>
      <c r="U184" s="231">
        <f>U185+U186+U187</f>
        <v>32</v>
      </c>
      <c r="V184" s="232"/>
      <c r="W184" s="232"/>
      <c r="X184" s="231">
        <f>X185+X186+X187</f>
        <v>32</v>
      </c>
      <c r="Y184" s="232"/>
      <c r="Z184" s="232"/>
      <c r="AA184" s="231">
        <f>AA185+AA186+AA187</f>
        <v>32</v>
      </c>
      <c r="AB184" s="232"/>
      <c r="AC184" s="232"/>
      <c r="AD184" s="231">
        <f>AD185+AD186+AD187</f>
        <v>32</v>
      </c>
      <c r="AE184" s="232"/>
      <c r="AF184" s="232"/>
      <c r="AG184" s="231">
        <f>AG185+AG186+AG187</f>
        <v>202</v>
      </c>
      <c r="AH184" s="232"/>
      <c r="AI184" s="232"/>
      <c r="AJ184" s="3"/>
      <c r="AK184" s="3"/>
      <c r="AL184" s="3"/>
      <c r="AM184" s="3"/>
      <c r="AN184" s="3"/>
      <c r="AO184" s="367" t="s">
        <v>30</v>
      </c>
      <c r="AP184" s="101"/>
      <c r="AQ184" s="112">
        <f>AQ185+AQ186+AQ187</f>
        <v>25</v>
      </c>
      <c r="AR184" s="112">
        <f>AR185+AR186+AR187</f>
        <v>0</v>
      </c>
    </row>
    <row r="185" spans="1:44" ht="15">
      <c r="A185" s="246"/>
      <c r="B185" s="6" t="s">
        <v>8</v>
      </c>
      <c r="C185" s="287"/>
      <c r="D185" s="287"/>
      <c r="E185" s="291"/>
      <c r="F185" s="292"/>
      <c r="G185" s="423"/>
      <c r="H185" s="423"/>
      <c r="I185" s="15"/>
      <c r="J185" s="333"/>
      <c r="K185" s="333"/>
      <c r="L185" s="15"/>
      <c r="M185" s="333"/>
      <c r="N185" s="333"/>
      <c r="O185" s="15"/>
      <c r="P185" s="243"/>
      <c r="Q185" s="243"/>
      <c r="R185" s="243"/>
      <c r="S185" s="243"/>
      <c r="T185" s="176">
        <v>0</v>
      </c>
      <c r="U185" s="236">
        <v>0</v>
      </c>
      <c r="V185" s="236"/>
      <c r="W185" s="236"/>
      <c r="X185" s="236">
        <v>0</v>
      </c>
      <c r="Y185" s="236"/>
      <c r="Z185" s="236"/>
      <c r="AA185" s="236">
        <v>0</v>
      </c>
      <c r="AB185" s="236"/>
      <c r="AC185" s="236"/>
      <c r="AD185" s="236">
        <v>0</v>
      </c>
      <c r="AE185" s="236"/>
      <c r="AF185" s="236"/>
      <c r="AG185" s="236">
        <v>0</v>
      </c>
      <c r="AH185" s="236"/>
      <c r="AI185" s="236"/>
      <c r="AJ185" s="3"/>
      <c r="AK185" s="3"/>
      <c r="AL185" s="3"/>
      <c r="AM185" s="3"/>
      <c r="AN185" s="3"/>
      <c r="AO185" s="367"/>
      <c r="AP185" s="101"/>
      <c r="AQ185" s="111">
        <v>0</v>
      </c>
      <c r="AR185" s="111">
        <v>0</v>
      </c>
    </row>
    <row r="186" spans="1:44" ht="21" customHeight="1">
      <c r="A186" s="246"/>
      <c r="B186" s="6" t="s">
        <v>9</v>
      </c>
      <c r="C186" s="287"/>
      <c r="D186" s="287"/>
      <c r="E186" s="291"/>
      <c r="F186" s="292"/>
      <c r="G186" s="419">
        <v>2500</v>
      </c>
      <c r="H186" s="419"/>
      <c r="I186" s="16"/>
      <c r="J186" s="419">
        <v>0</v>
      </c>
      <c r="K186" s="419"/>
      <c r="L186" s="16"/>
      <c r="M186" s="419">
        <v>0</v>
      </c>
      <c r="N186" s="419"/>
      <c r="O186" s="16"/>
      <c r="P186" s="335"/>
      <c r="Q186" s="335"/>
      <c r="R186" s="335"/>
      <c r="S186" s="335"/>
      <c r="T186" s="79">
        <v>3480</v>
      </c>
      <c r="U186" s="227">
        <v>0</v>
      </c>
      <c r="V186" s="227"/>
      <c r="W186" s="227"/>
      <c r="X186" s="227">
        <v>0</v>
      </c>
      <c r="Y186" s="227"/>
      <c r="Z186" s="227"/>
      <c r="AA186" s="227">
        <v>0</v>
      </c>
      <c r="AB186" s="227"/>
      <c r="AC186" s="227"/>
      <c r="AD186" s="227">
        <v>0</v>
      </c>
      <c r="AE186" s="227"/>
      <c r="AF186" s="227"/>
      <c r="AG186" s="227">
        <v>0</v>
      </c>
      <c r="AH186" s="227"/>
      <c r="AI186" s="227"/>
      <c r="AJ186" s="3">
        <v>0</v>
      </c>
      <c r="AK186" s="3"/>
      <c r="AL186" s="3"/>
      <c r="AM186" s="3"/>
      <c r="AN186" s="3">
        <v>2500</v>
      </c>
      <c r="AO186" s="367"/>
      <c r="AP186" s="101">
        <v>2500</v>
      </c>
      <c r="AQ186" s="111">
        <v>0</v>
      </c>
      <c r="AR186" s="111">
        <v>0</v>
      </c>
    </row>
    <row r="187" spans="1:44" ht="18.75" customHeight="1">
      <c r="A187" s="246"/>
      <c r="B187" s="27" t="s">
        <v>33</v>
      </c>
      <c r="C187" s="288"/>
      <c r="D187" s="288"/>
      <c r="E187" s="293"/>
      <c r="F187" s="294"/>
      <c r="G187" s="423"/>
      <c r="H187" s="423"/>
      <c r="I187" s="12"/>
      <c r="J187" s="423"/>
      <c r="K187" s="423"/>
      <c r="L187" s="12"/>
      <c r="M187" s="423"/>
      <c r="N187" s="423"/>
      <c r="O187" s="12"/>
      <c r="P187" s="243"/>
      <c r="Q187" s="243"/>
      <c r="R187" s="243"/>
      <c r="S187" s="243"/>
      <c r="T187" s="80">
        <v>0</v>
      </c>
      <c r="U187" s="227">
        <v>32</v>
      </c>
      <c r="V187" s="227"/>
      <c r="W187" s="227"/>
      <c r="X187" s="227">
        <v>32</v>
      </c>
      <c r="Y187" s="227"/>
      <c r="Z187" s="227"/>
      <c r="AA187" s="227">
        <v>32</v>
      </c>
      <c r="AB187" s="227"/>
      <c r="AC187" s="227"/>
      <c r="AD187" s="227">
        <v>32</v>
      </c>
      <c r="AE187" s="227"/>
      <c r="AF187" s="227"/>
      <c r="AG187" s="227">
        <v>202</v>
      </c>
      <c r="AH187" s="227"/>
      <c r="AI187" s="227"/>
      <c r="AJ187" s="3"/>
      <c r="AK187" s="3"/>
      <c r="AL187" s="3"/>
      <c r="AM187" s="3"/>
      <c r="AN187" s="3"/>
      <c r="AO187" s="367"/>
      <c r="AP187" s="101"/>
      <c r="AQ187" s="111">
        <v>25</v>
      </c>
      <c r="AR187" s="111">
        <v>0</v>
      </c>
    </row>
    <row r="188" spans="1:44" ht="77.25" customHeight="1">
      <c r="A188" s="246">
        <v>36</v>
      </c>
      <c r="B188" s="24" t="s">
        <v>100</v>
      </c>
      <c r="C188" s="286" t="s">
        <v>99</v>
      </c>
      <c r="D188" s="286" t="s">
        <v>101</v>
      </c>
      <c r="E188" s="289" t="s">
        <v>152</v>
      </c>
      <c r="F188" s="290"/>
      <c r="G188" s="423"/>
      <c r="H188" s="423"/>
      <c r="I188" s="12"/>
      <c r="J188" s="423"/>
      <c r="K188" s="423"/>
      <c r="L188" s="12"/>
      <c r="M188" s="423"/>
      <c r="N188" s="423"/>
      <c r="O188" s="12"/>
      <c r="P188" s="243"/>
      <c r="Q188" s="243"/>
      <c r="R188" s="243"/>
      <c r="S188" s="424"/>
      <c r="T188" s="40">
        <f>T189+T190+T191</f>
        <v>6080</v>
      </c>
      <c r="U188" s="222">
        <f>U189+U190+U191</f>
        <v>350</v>
      </c>
      <c r="V188" s="216"/>
      <c r="W188" s="216"/>
      <c r="X188" s="222">
        <f>X189+X190+X191</f>
        <v>350</v>
      </c>
      <c r="Y188" s="216"/>
      <c r="Z188" s="216"/>
      <c r="AA188" s="222">
        <f>AA189+AA190+AA191</f>
        <v>350</v>
      </c>
      <c r="AB188" s="216"/>
      <c r="AC188" s="216"/>
      <c r="AD188" s="222">
        <f>AD189+AD190+AD191</f>
        <v>350</v>
      </c>
      <c r="AE188" s="216"/>
      <c r="AF188" s="216"/>
      <c r="AG188" s="222">
        <f>AG189+AG190+AG191</f>
        <v>350</v>
      </c>
      <c r="AH188" s="216"/>
      <c r="AI188" s="216"/>
      <c r="AJ188" s="3"/>
      <c r="AK188" s="3"/>
      <c r="AL188" s="3"/>
      <c r="AM188" s="3"/>
      <c r="AN188" s="3"/>
      <c r="AO188" s="367" t="s">
        <v>31</v>
      </c>
      <c r="AP188" s="101"/>
      <c r="AQ188" s="112">
        <f>AQ189+AQ190+AQ191</f>
        <v>680</v>
      </c>
      <c r="AR188" s="112">
        <f>AR189+AR190+AR191</f>
        <v>500</v>
      </c>
    </row>
    <row r="189" spans="1:44" ht="15">
      <c r="A189" s="246"/>
      <c r="B189" s="6" t="s">
        <v>8</v>
      </c>
      <c r="C189" s="287"/>
      <c r="D189" s="287"/>
      <c r="E189" s="291"/>
      <c r="F189" s="292"/>
      <c r="G189" s="423"/>
      <c r="H189" s="423"/>
      <c r="I189" s="12"/>
      <c r="J189" s="423"/>
      <c r="K189" s="423"/>
      <c r="L189" s="12"/>
      <c r="M189" s="423"/>
      <c r="N189" s="423"/>
      <c r="O189" s="12"/>
      <c r="P189" s="243"/>
      <c r="Q189" s="243"/>
      <c r="R189" s="243"/>
      <c r="S189" s="243"/>
      <c r="T189" s="177">
        <v>0</v>
      </c>
      <c r="U189" s="223">
        <v>0</v>
      </c>
      <c r="V189" s="224"/>
      <c r="W189" s="225"/>
      <c r="X189" s="223">
        <v>0</v>
      </c>
      <c r="Y189" s="224"/>
      <c r="Z189" s="225"/>
      <c r="AA189" s="223">
        <v>0</v>
      </c>
      <c r="AB189" s="224"/>
      <c r="AC189" s="225"/>
      <c r="AD189" s="223">
        <v>0</v>
      </c>
      <c r="AE189" s="224"/>
      <c r="AF189" s="225"/>
      <c r="AG189" s="223">
        <v>0</v>
      </c>
      <c r="AH189" s="224"/>
      <c r="AI189" s="225"/>
      <c r="AJ189" s="3"/>
      <c r="AK189" s="3"/>
      <c r="AL189" s="3"/>
      <c r="AM189" s="3"/>
      <c r="AN189" s="3"/>
      <c r="AO189" s="367"/>
      <c r="AP189" s="101"/>
      <c r="AQ189" s="111">
        <v>0</v>
      </c>
      <c r="AR189" s="111">
        <v>0</v>
      </c>
    </row>
    <row r="190" spans="1:44" ht="18.75" customHeight="1">
      <c r="A190" s="246"/>
      <c r="B190" s="6" t="s">
        <v>9</v>
      </c>
      <c r="C190" s="287"/>
      <c r="D190" s="287"/>
      <c r="E190" s="291"/>
      <c r="F190" s="292"/>
      <c r="G190" s="419">
        <v>15635.8</v>
      </c>
      <c r="H190" s="419"/>
      <c r="I190" s="16"/>
      <c r="J190" s="419">
        <v>15635.8</v>
      </c>
      <c r="K190" s="419"/>
      <c r="L190" s="16"/>
      <c r="M190" s="419">
        <v>15635.8</v>
      </c>
      <c r="N190" s="419"/>
      <c r="O190" s="15"/>
      <c r="P190" s="243"/>
      <c r="Q190" s="243"/>
      <c r="R190" s="243"/>
      <c r="S190" s="243"/>
      <c r="T190" s="79">
        <v>5800</v>
      </c>
      <c r="U190" s="227">
        <v>0</v>
      </c>
      <c r="V190" s="227"/>
      <c r="W190" s="227"/>
      <c r="X190" s="227">
        <v>0</v>
      </c>
      <c r="Y190" s="227"/>
      <c r="Z190" s="227"/>
      <c r="AA190" s="226">
        <v>0</v>
      </c>
      <c r="AB190" s="226"/>
      <c r="AC190" s="226"/>
      <c r="AD190" s="226">
        <v>0</v>
      </c>
      <c r="AE190" s="226"/>
      <c r="AF190" s="226"/>
      <c r="AG190" s="226">
        <v>0</v>
      </c>
      <c r="AH190" s="226"/>
      <c r="AI190" s="226"/>
      <c r="AJ190" s="3">
        <v>92.30000000000109</v>
      </c>
      <c r="AK190" s="3">
        <v>0</v>
      </c>
      <c r="AL190" s="3">
        <v>0</v>
      </c>
      <c r="AM190" s="3"/>
      <c r="AN190" s="3">
        <v>15728.1</v>
      </c>
      <c r="AO190" s="367"/>
      <c r="AP190" s="101">
        <v>16214.2</v>
      </c>
      <c r="AQ190" s="111">
        <v>0</v>
      </c>
      <c r="AR190" s="111">
        <v>0</v>
      </c>
    </row>
    <row r="191" spans="1:44" ht="18.75" customHeight="1">
      <c r="A191" s="246"/>
      <c r="B191" s="27" t="s">
        <v>33</v>
      </c>
      <c r="C191" s="288"/>
      <c r="D191" s="288"/>
      <c r="E191" s="293"/>
      <c r="F191" s="294"/>
      <c r="G191" s="226"/>
      <c r="H191" s="226"/>
      <c r="I191" s="16"/>
      <c r="J191" s="419"/>
      <c r="K191" s="419"/>
      <c r="L191" s="16"/>
      <c r="M191" s="419"/>
      <c r="N191" s="419"/>
      <c r="O191" s="15"/>
      <c r="P191" s="243"/>
      <c r="Q191" s="243"/>
      <c r="R191" s="243"/>
      <c r="S191" s="243"/>
      <c r="T191" s="79">
        <v>280</v>
      </c>
      <c r="U191" s="227">
        <v>350</v>
      </c>
      <c r="V191" s="227"/>
      <c r="W191" s="227"/>
      <c r="X191" s="227">
        <v>350</v>
      </c>
      <c r="Y191" s="227"/>
      <c r="Z191" s="227"/>
      <c r="AA191" s="227">
        <v>350</v>
      </c>
      <c r="AB191" s="227"/>
      <c r="AC191" s="227"/>
      <c r="AD191" s="227">
        <v>350</v>
      </c>
      <c r="AE191" s="227"/>
      <c r="AF191" s="227"/>
      <c r="AG191" s="227">
        <v>350</v>
      </c>
      <c r="AH191" s="227"/>
      <c r="AI191" s="227"/>
      <c r="AJ191" s="3"/>
      <c r="AK191" s="3"/>
      <c r="AL191" s="3"/>
      <c r="AM191" s="3"/>
      <c r="AN191" s="3"/>
      <c r="AO191" s="367"/>
      <c r="AP191" s="101"/>
      <c r="AQ191" s="111">
        <v>680</v>
      </c>
      <c r="AR191" s="111">
        <v>500</v>
      </c>
    </row>
    <row r="192" spans="1:44" ht="15" customHeight="1" hidden="1">
      <c r="A192" s="95"/>
      <c r="B192" s="28"/>
      <c r="C192" s="28"/>
      <c r="D192" s="28"/>
      <c r="E192" s="99"/>
      <c r="F192" s="99"/>
      <c r="G192" s="96"/>
      <c r="H192" s="96"/>
      <c r="I192" s="99"/>
      <c r="J192" s="96"/>
      <c r="K192" s="96"/>
      <c r="L192" s="99"/>
      <c r="M192" s="96"/>
      <c r="N192" s="96"/>
      <c r="O192" s="99"/>
      <c r="P192" s="99"/>
      <c r="Q192" s="99"/>
      <c r="R192" s="99"/>
      <c r="S192" s="99"/>
      <c r="T192" s="99"/>
      <c r="U192" s="328">
        <v>216468.89999999997</v>
      </c>
      <c r="V192" s="328"/>
      <c r="W192" s="99"/>
      <c r="X192" s="328">
        <v>101796.6</v>
      </c>
      <c r="Y192" s="328"/>
      <c r="Z192" s="99"/>
      <c r="AA192" s="99"/>
      <c r="AB192" s="99"/>
      <c r="AC192" s="99"/>
      <c r="AD192" s="99"/>
      <c r="AE192" s="99"/>
      <c r="AF192" s="99"/>
      <c r="AG192" s="328">
        <v>97143.79999999999</v>
      </c>
      <c r="AH192" s="328"/>
      <c r="AI192" s="328"/>
      <c r="AJ192" s="97"/>
      <c r="AK192" s="97"/>
      <c r="AL192" s="97"/>
      <c r="AM192" s="97"/>
      <c r="AN192" s="97"/>
      <c r="AO192" s="120"/>
      <c r="AP192" s="102"/>
      <c r="AQ192" s="109"/>
      <c r="AR192" s="140"/>
    </row>
    <row r="193" spans="1:44" ht="14.25" customHeight="1">
      <c r="A193" s="318" t="s">
        <v>167</v>
      </c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19"/>
      <c r="AC193" s="319"/>
      <c r="AD193" s="319"/>
      <c r="AE193" s="319"/>
      <c r="AF193" s="319"/>
      <c r="AG193" s="319"/>
      <c r="AH193" s="319"/>
      <c r="AI193" s="319"/>
      <c r="AJ193" s="319"/>
      <c r="AK193" s="319"/>
      <c r="AL193" s="319"/>
      <c r="AM193" s="319"/>
      <c r="AN193" s="319"/>
      <c r="AO193" s="319"/>
      <c r="AP193" s="319"/>
      <c r="AQ193" s="319"/>
      <c r="AR193" s="320"/>
    </row>
    <row r="194" spans="1:44" ht="14.25">
      <c r="A194" s="76"/>
      <c r="B194" s="46"/>
      <c r="C194" s="46"/>
      <c r="D194" s="46"/>
      <c r="E194" s="46"/>
      <c r="F194" s="117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121">
        <f>T195+T199</f>
        <v>2727.5</v>
      </c>
      <c r="U194" s="228">
        <f>U195+U199</f>
        <v>2727.5</v>
      </c>
      <c r="V194" s="314"/>
      <c r="W194" s="315"/>
      <c r="X194" s="228">
        <f>X195+X199</f>
        <v>3141.1</v>
      </c>
      <c r="Y194" s="314"/>
      <c r="Z194" s="315"/>
      <c r="AA194" s="228">
        <f>AA195+AA199</f>
        <v>4331.83</v>
      </c>
      <c r="AB194" s="229"/>
      <c r="AC194" s="230"/>
      <c r="AD194" s="228">
        <f>AD195+AD199</f>
        <v>5154.75</v>
      </c>
      <c r="AE194" s="229"/>
      <c r="AF194" s="230"/>
      <c r="AG194" s="228">
        <f>AG195+AG199</f>
        <v>5259.21</v>
      </c>
      <c r="AH194" s="229"/>
      <c r="AI194" s="230"/>
      <c r="AJ194" s="117"/>
      <c r="AK194" s="76"/>
      <c r="AL194" s="76"/>
      <c r="AM194" s="76"/>
      <c r="AN194" s="76"/>
      <c r="AO194" s="76"/>
      <c r="AP194" s="46"/>
      <c r="AQ194" s="139">
        <f>AQ195+AQ199</f>
        <v>9091.2</v>
      </c>
      <c r="AR194" s="206">
        <f>AR195+AR199</f>
        <v>1338.9</v>
      </c>
    </row>
    <row r="195" spans="1:44" ht="63.75" customHeight="1">
      <c r="A195" s="246">
        <v>37</v>
      </c>
      <c r="B195" s="89" t="s">
        <v>102</v>
      </c>
      <c r="C195" s="286" t="s">
        <v>103</v>
      </c>
      <c r="D195" s="286" t="s">
        <v>159</v>
      </c>
      <c r="E195" s="289" t="s">
        <v>152</v>
      </c>
      <c r="F195" s="290"/>
      <c r="G195" s="341"/>
      <c r="H195" s="341"/>
      <c r="I195" s="34"/>
      <c r="J195" s="341"/>
      <c r="K195" s="341"/>
      <c r="L195" s="34"/>
      <c r="M195" s="341"/>
      <c r="N195" s="341"/>
      <c r="O195" s="34"/>
      <c r="P195" s="336"/>
      <c r="Q195" s="336"/>
      <c r="R195" s="336"/>
      <c r="S195" s="425"/>
      <c r="T195" s="85">
        <f>T196+T197+T198</f>
        <v>1567</v>
      </c>
      <c r="U195" s="231">
        <f>U196+U197+U198</f>
        <v>1567</v>
      </c>
      <c r="V195" s="232"/>
      <c r="W195" s="232"/>
      <c r="X195" s="231">
        <f>X196+X197+X198</f>
        <v>1567</v>
      </c>
      <c r="Y195" s="232"/>
      <c r="Z195" s="232"/>
      <c r="AA195" s="231">
        <f>AA196+AA197+AA198</f>
        <v>2694.1</v>
      </c>
      <c r="AB195" s="232"/>
      <c r="AC195" s="232"/>
      <c r="AD195" s="231">
        <f>AD196+AD197+AD198</f>
        <v>2958.6000000000004</v>
      </c>
      <c r="AE195" s="232"/>
      <c r="AF195" s="232"/>
      <c r="AG195" s="231">
        <f>AG196+AG197+AG198</f>
        <v>2959.38</v>
      </c>
      <c r="AH195" s="232"/>
      <c r="AI195" s="232"/>
      <c r="AJ195" s="86"/>
      <c r="AK195" s="86"/>
      <c r="AL195" s="86"/>
      <c r="AM195" s="86"/>
      <c r="AN195" s="86"/>
      <c r="AO195" s="367" t="s">
        <v>32</v>
      </c>
      <c r="AP195" s="100"/>
      <c r="AQ195" s="112">
        <f>AQ196+AQ197+AQ198</f>
        <v>6193.3</v>
      </c>
      <c r="AR195" s="112">
        <f>AR196+AR197+AR198</f>
        <v>0</v>
      </c>
    </row>
    <row r="196" spans="1:44" ht="20.25" customHeight="1">
      <c r="A196" s="246"/>
      <c r="B196" s="6" t="s">
        <v>8</v>
      </c>
      <c r="C196" s="287"/>
      <c r="D196" s="287"/>
      <c r="E196" s="291"/>
      <c r="F196" s="292"/>
      <c r="G196" s="307">
        <v>20024.8</v>
      </c>
      <c r="H196" s="307"/>
      <c r="I196" s="7"/>
      <c r="J196" s="307">
        <v>20024.8</v>
      </c>
      <c r="K196" s="307"/>
      <c r="L196" s="7"/>
      <c r="M196" s="307">
        <v>20024.8</v>
      </c>
      <c r="N196" s="307"/>
      <c r="O196" s="7"/>
      <c r="P196" s="308"/>
      <c r="Q196" s="308"/>
      <c r="R196" s="308"/>
      <c r="S196" s="308"/>
      <c r="T196" s="25">
        <v>0</v>
      </c>
      <c r="U196" s="214">
        <v>0</v>
      </c>
      <c r="V196" s="214"/>
      <c r="W196" s="214"/>
      <c r="X196" s="214">
        <v>0</v>
      </c>
      <c r="Y196" s="214"/>
      <c r="Z196" s="214"/>
      <c r="AA196" s="214">
        <v>0</v>
      </c>
      <c r="AB196" s="214"/>
      <c r="AC196" s="214"/>
      <c r="AD196" s="214">
        <v>0</v>
      </c>
      <c r="AE196" s="214"/>
      <c r="AF196" s="214"/>
      <c r="AG196" s="214">
        <v>0</v>
      </c>
      <c r="AH196" s="214"/>
      <c r="AI196" s="214"/>
      <c r="AJ196" s="3"/>
      <c r="AK196" s="3"/>
      <c r="AL196" s="3"/>
      <c r="AM196" s="3"/>
      <c r="AN196" s="3"/>
      <c r="AO196" s="367"/>
      <c r="AP196" s="101"/>
      <c r="AQ196" s="111">
        <v>0</v>
      </c>
      <c r="AR196" s="111">
        <v>0</v>
      </c>
    </row>
    <row r="197" spans="1:44" ht="20.25" customHeight="1">
      <c r="A197" s="246"/>
      <c r="B197" s="6" t="s">
        <v>9</v>
      </c>
      <c r="C197" s="287"/>
      <c r="D197" s="287"/>
      <c r="E197" s="291"/>
      <c r="F197" s="292"/>
      <c r="G197" s="307">
        <v>47005.7</v>
      </c>
      <c r="H197" s="307"/>
      <c r="I197" s="7"/>
      <c r="J197" s="307">
        <v>47005.7</v>
      </c>
      <c r="K197" s="307"/>
      <c r="L197" s="7"/>
      <c r="M197" s="307">
        <v>47005.7</v>
      </c>
      <c r="N197" s="307"/>
      <c r="O197" s="7"/>
      <c r="P197" s="308"/>
      <c r="Q197" s="308"/>
      <c r="R197" s="308"/>
      <c r="S197" s="308"/>
      <c r="T197" s="25">
        <v>585</v>
      </c>
      <c r="U197" s="214">
        <v>585</v>
      </c>
      <c r="V197" s="214"/>
      <c r="W197" s="214"/>
      <c r="X197" s="214">
        <v>585</v>
      </c>
      <c r="Y197" s="214"/>
      <c r="Z197" s="214"/>
      <c r="AA197" s="214">
        <v>1832.1</v>
      </c>
      <c r="AB197" s="214"/>
      <c r="AC197" s="214"/>
      <c r="AD197" s="214">
        <v>1729.4</v>
      </c>
      <c r="AE197" s="214"/>
      <c r="AF197" s="214"/>
      <c r="AG197" s="214">
        <v>1712.1</v>
      </c>
      <c r="AH197" s="214"/>
      <c r="AI197" s="214"/>
      <c r="AJ197" s="3">
        <v>-46705.7</v>
      </c>
      <c r="AK197" s="3">
        <v>-46705.7</v>
      </c>
      <c r="AL197" s="3">
        <v>-46705.7</v>
      </c>
      <c r="AM197" s="3"/>
      <c r="AN197" s="3">
        <v>300</v>
      </c>
      <c r="AO197" s="367"/>
      <c r="AP197" s="101">
        <v>300</v>
      </c>
      <c r="AQ197" s="111">
        <v>1776</v>
      </c>
      <c r="AR197" s="111">
        <v>0</v>
      </c>
    </row>
    <row r="198" spans="1:44" ht="19.5" customHeight="1">
      <c r="A198" s="246"/>
      <c r="B198" s="27" t="s">
        <v>33</v>
      </c>
      <c r="C198" s="288"/>
      <c r="D198" s="288"/>
      <c r="E198" s="293"/>
      <c r="F198" s="294"/>
      <c r="G198" s="245"/>
      <c r="H198" s="245"/>
      <c r="I198" s="7"/>
      <c r="J198" s="307"/>
      <c r="K198" s="307"/>
      <c r="L198" s="7"/>
      <c r="M198" s="307"/>
      <c r="N198" s="307"/>
      <c r="O198" s="7"/>
      <c r="P198" s="308"/>
      <c r="Q198" s="308"/>
      <c r="R198" s="308"/>
      <c r="S198" s="308"/>
      <c r="T198" s="25">
        <v>982</v>
      </c>
      <c r="U198" s="214">
        <v>982</v>
      </c>
      <c r="V198" s="214"/>
      <c r="W198" s="214"/>
      <c r="X198" s="214">
        <v>982</v>
      </c>
      <c r="Y198" s="214"/>
      <c r="Z198" s="214"/>
      <c r="AA198" s="214">
        <v>862</v>
      </c>
      <c r="AB198" s="214"/>
      <c r="AC198" s="214"/>
      <c r="AD198" s="214">
        <v>1229.2</v>
      </c>
      <c r="AE198" s="214"/>
      <c r="AF198" s="214"/>
      <c r="AG198" s="214">
        <v>1247.28</v>
      </c>
      <c r="AH198" s="214"/>
      <c r="AI198" s="214"/>
      <c r="AJ198" s="3"/>
      <c r="AK198" s="3"/>
      <c r="AL198" s="3"/>
      <c r="AM198" s="3"/>
      <c r="AN198" s="3"/>
      <c r="AO198" s="367"/>
      <c r="AP198" s="101"/>
      <c r="AQ198" s="111">
        <v>4417.3</v>
      </c>
      <c r="AR198" s="111">
        <v>0</v>
      </c>
    </row>
    <row r="199" spans="1:44" ht="63" customHeight="1">
      <c r="A199" s="246">
        <v>38</v>
      </c>
      <c r="B199" s="24" t="s">
        <v>36</v>
      </c>
      <c r="C199" s="286" t="s">
        <v>133</v>
      </c>
      <c r="D199" s="286" t="s">
        <v>160</v>
      </c>
      <c r="E199" s="289" t="s">
        <v>152</v>
      </c>
      <c r="F199" s="290"/>
      <c r="G199" s="428"/>
      <c r="H199" s="428"/>
      <c r="I199" s="16"/>
      <c r="J199" s="419"/>
      <c r="K199" s="419"/>
      <c r="L199" s="16"/>
      <c r="M199" s="419"/>
      <c r="N199" s="419"/>
      <c r="O199" s="16"/>
      <c r="P199" s="427"/>
      <c r="Q199" s="427"/>
      <c r="R199" s="427"/>
      <c r="S199" s="427"/>
      <c r="T199" s="40">
        <f>T200+T201+T202</f>
        <v>1160.5</v>
      </c>
      <c r="U199" s="215">
        <f>U200+U201+U202</f>
        <v>1160.5</v>
      </c>
      <c r="V199" s="216"/>
      <c r="W199" s="216"/>
      <c r="X199" s="215">
        <f>X200+X201+X202</f>
        <v>1574.1</v>
      </c>
      <c r="Y199" s="216"/>
      <c r="Z199" s="216"/>
      <c r="AA199" s="215">
        <f>AA200+AA201+AA202</f>
        <v>1637.73</v>
      </c>
      <c r="AB199" s="216"/>
      <c r="AC199" s="216"/>
      <c r="AD199" s="215">
        <f>AD200+AD201+AD202</f>
        <v>2196.15</v>
      </c>
      <c r="AE199" s="216"/>
      <c r="AF199" s="216"/>
      <c r="AG199" s="215">
        <f>AG200+AG201+AG202</f>
        <v>2299.83</v>
      </c>
      <c r="AH199" s="216"/>
      <c r="AI199" s="216"/>
      <c r="AJ199" s="179"/>
      <c r="AK199" s="179"/>
      <c r="AL199" s="179"/>
      <c r="AM199" s="179"/>
      <c r="AN199" s="179"/>
      <c r="AO199" s="426"/>
      <c r="AP199" s="180"/>
      <c r="AQ199" s="112">
        <f>AQ200+AQ201+AQ202</f>
        <v>2897.9</v>
      </c>
      <c r="AR199" s="112">
        <f>AR200+AR201+AR202</f>
        <v>1338.9</v>
      </c>
    </row>
    <row r="200" spans="1:44" ht="21" customHeight="1">
      <c r="A200" s="246"/>
      <c r="B200" s="24" t="s">
        <v>8</v>
      </c>
      <c r="C200" s="287"/>
      <c r="D200" s="287"/>
      <c r="E200" s="291"/>
      <c r="F200" s="292"/>
      <c r="G200" s="419">
        <v>252852.2</v>
      </c>
      <c r="H200" s="419"/>
      <c r="I200" s="16"/>
      <c r="J200" s="419">
        <v>233804.4</v>
      </c>
      <c r="K200" s="419"/>
      <c r="L200" s="16"/>
      <c r="M200" s="419">
        <v>249131.3</v>
      </c>
      <c r="N200" s="419"/>
      <c r="O200" s="16"/>
      <c r="P200" s="427"/>
      <c r="Q200" s="427"/>
      <c r="R200" s="427"/>
      <c r="S200" s="427"/>
      <c r="T200" s="181">
        <v>0</v>
      </c>
      <c r="U200" s="217">
        <v>0</v>
      </c>
      <c r="V200" s="217"/>
      <c r="W200" s="217"/>
      <c r="X200" s="217">
        <v>0</v>
      </c>
      <c r="Y200" s="217"/>
      <c r="Z200" s="217"/>
      <c r="AA200" s="217">
        <v>0</v>
      </c>
      <c r="AB200" s="217"/>
      <c r="AC200" s="217"/>
      <c r="AD200" s="217">
        <v>0</v>
      </c>
      <c r="AE200" s="217"/>
      <c r="AF200" s="217"/>
      <c r="AG200" s="217">
        <v>0</v>
      </c>
      <c r="AH200" s="217"/>
      <c r="AI200" s="217"/>
      <c r="AJ200" s="108"/>
      <c r="AK200" s="108"/>
      <c r="AL200" s="108"/>
      <c r="AM200" s="108"/>
      <c r="AN200" s="108"/>
      <c r="AO200" s="426"/>
      <c r="AP200" s="182"/>
      <c r="AQ200" s="111">
        <v>0</v>
      </c>
      <c r="AR200" s="111">
        <v>0</v>
      </c>
    </row>
    <row r="201" spans="1:44" ht="18.75" customHeight="1">
      <c r="A201" s="246"/>
      <c r="B201" s="24" t="s">
        <v>9</v>
      </c>
      <c r="C201" s="287"/>
      <c r="D201" s="287"/>
      <c r="E201" s="291"/>
      <c r="F201" s="292"/>
      <c r="G201" s="419">
        <v>418219.4</v>
      </c>
      <c r="H201" s="419"/>
      <c r="I201" s="16"/>
      <c r="J201" s="419">
        <v>416719.4</v>
      </c>
      <c r="K201" s="419"/>
      <c r="L201" s="16"/>
      <c r="M201" s="419">
        <v>416719.4</v>
      </c>
      <c r="N201" s="419"/>
      <c r="O201" s="16"/>
      <c r="P201" s="427"/>
      <c r="Q201" s="427"/>
      <c r="R201" s="427"/>
      <c r="S201" s="427"/>
      <c r="T201" s="181">
        <v>0</v>
      </c>
      <c r="U201" s="217">
        <v>0</v>
      </c>
      <c r="V201" s="217"/>
      <c r="W201" s="217"/>
      <c r="X201" s="217">
        <v>0</v>
      </c>
      <c r="Y201" s="217"/>
      <c r="Z201" s="217"/>
      <c r="AA201" s="218">
        <v>0</v>
      </c>
      <c r="AB201" s="218"/>
      <c r="AC201" s="218"/>
      <c r="AD201" s="218">
        <v>0</v>
      </c>
      <c r="AE201" s="218"/>
      <c r="AF201" s="218"/>
      <c r="AG201" s="218">
        <v>0</v>
      </c>
      <c r="AH201" s="218"/>
      <c r="AI201" s="218"/>
      <c r="AJ201" s="108"/>
      <c r="AK201" s="108"/>
      <c r="AL201" s="108"/>
      <c r="AM201" s="108"/>
      <c r="AN201" s="108"/>
      <c r="AO201" s="426"/>
      <c r="AP201" s="182"/>
      <c r="AQ201" s="111">
        <v>0</v>
      </c>
      <c r="AR201" s="111">
        <v>0</v>
      </c>
    </row>
    <row r="202" spans="1:44" ht="18.75" customHeight="1">
      <c r="A202" s="246"/>
      <c r="B202" s="27" t="s">
        <v>33</v>
      </c>
      <c r="C202" s="288"/>
      <c r="D202" s="288"/>
      <c r="E202" s="293"/>
      <c r="F202" s="294"/>
      <c r="G202" s="428"/>
      <c r="H202" s="428"/>
      <c r="I202" s="16"/>
      <c r="J202" s="419"/>
      <c r="K202" s="419"/>
      <c r="L202" s="16"/>
      <c r="M202" s="419"/>
      <c r="N202" s="419"/>
      <c r="O202" s="16"/>
      <c r="P202" s="427"/>
      <c r="Q202" s="427"/>
      <c r="R202" s="427"/>
      <c r="S202" s="427"/>
      <c r="T202" s="181">
        <v>1160.5</v>
      </c>
      <c r="U202" s="217">
        <v>1160.5</v>
      </c>
      <c r="V202" s="217"/>
      <c r="W202" s="217"/>
      <c r="X202" s="217">
        <v>1574.1</v>
      </c>
      <c r="Y202" s="217"/>
      <c r="Z202" s="217"/>
      <c r="AA202" s="217">
        <v>1637.73</v>
      </c>
      <c r="AB202" s="217"/>
      <c r="AC202" s="217"/>
      <c r="AD202" s="217">
        <v>2196.15</v>
      </c>
      <c r="AE202" s="217"/>
      <c r="AF202" s="217"/>
      <c r="AG202" s="217">
        <v>2299.83</v>
      </c>
      <c r="AH202" s="217"/>
      <c r="AI202" s="217"/>
      <c r="AJ202" s="108"/>
      <c r="AK202" s="108"/>
      <c r="AL202" s="108"/>
      <c r="AM202" s="108"/>
      <c r="AN202" s="108"/>
      <c r="AO202" s="426"/>
      <c r="AP202" s="182"/>
      <c r="AQ202" s="111">
        <v>2897.9</v>
      </c>
      <c r="AR202" s="111">
        <v>1338.9</v>
      </c>
    </row>
    <row r="203" spans="1:44" ht="18.75">
      <c r="A203" s="2"/>
      <c r="B203" s="191" t="s">
        <v>43</v>
      </c>
      <c r="C203" s="184"/>
      <c r="D203" s="184"/>
      <c r="E203" s="185"/>
      <c r="F203" s="186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8">
        <f>T6+T34+T140+T167</f>
        <v>435840.3619999999</v>
      </c>
      <c r="U203" s="219">
        <f>U6+U34+U140+U167</f>
        <v>423618.83300000004</v>
      </c>
      <c r="V203" s="220"/>
      <c r="W203" s="221"/>
      <c r="X203" s="219">
        <f>X6+X34+X140+X167</f>
        <v>430311.16900000005</v>
      </c>
      <c r="Y203" s="220"/>
      <c r="Z203" s="221"/>
      <c r="AA203" s="219">
        <f>AA6+AA34+AA140+AA167-AA129-AA105</f>
        <v>447284.42000000004</v>
      </c>
      <c r="AB203" s="220"/>
      <c r="AC203" s="221"/>
      <c r="AD203" s="219">
        <f>AD6+AD34+AD140+AD167-AD129-AD105</f>
        <v>455605.689</v>
      </c>
      <c r="AE203" s="220"/>
      <c r="AF203" s="221"/>
      <c r="AG203" s="219" t="s">
        <v>193</v>
      </c>
      <c r="AH203" s="220"/>
      <c r="AI203" s="221"/>
      <c r="AJ203" s="189"/>
      <c r="AK203" s="189"/>
      <c r="AL203" s="189"/>
      <c r="AM203" s="189"/>
      <c r="AN203" s="189"/>
      <c r="AO203" s="189"/>
      <c r="AP203" s="189"/>
      <c r="AQ203" s="190">
        <f>AQ6+AQ34+AQ140+AQ167-AQ129-AQ105</f>
        <v>484037.53199999995</v>
      </c>
      <c r="AR203" s="190">
        <f>AR6+AR34+AR140+AR167-AR129-AR105</f>
        <v>413204.18</v>
      </c>
    </row>
  </sheetData>
  <sheetProtection/>
  <mergeCells count="1770">
    <mergeCell ref="AA199:AC199"/>
    <mergeCell ref="AA200:AC200"/>
    <mergeCell ref="AA201:AC201"/>
    <mergeCell ref="AA202:AC202"/>
    <mergeCell ref="C199:C202"/>
    <mergeCell ref="D199:D202"/>
    <mergeCell ref="E199:F202"/>
    <mergeCell ref="M202:N202"/>
    <mergeCell ref="P202:S202"/>
    <mergeCell ref="P200:S200"/>
    <mergeCell ref="C195:C198"/>
    <mergeCell ref="D195:D198"/>
    <mergeCell ref="E195:F198"/>
    <mergeCell ref="AA194:AC194"/>
    <mergeCell ref="AA195:AC195"/>
    <mergeCell ref="AA196:AC196"/>
    <mergeCell ref="AA197:AC197"/>
    <mergeCell ref="AA198:AC198"/>
    <mergeCell ref="M198:N198"/>
    <mergeCell ref="U196:W196"/>
    <mergeCell ref="C184:C187"/>
    <mergeCell ref="D184:D187"/>
    <mergeCell ref="E184:F187"/>
    <mergeCell ref="AA189:AC189"/>
    <mergeCell ref="AA190:AC190"/>
    <mergeCell ref="AA191:AC191"/>
    <mergeCell ref="C188:C191"/>
    <mergeCell ref="D188:D191"/>
    <mergeCell ref="E188:F191"/>
    <mergeCell ref="M191:N191"/>
    <mergeCell ref="AA177:AC177"/>
    <mergeCell ref="AA178:AC178"/>
    <mergeCell ref="AA179:AC179"/>
    <mergeCell ref="AA180:AC180"/>
    <mergeCell ref="AA181:AC181"/>
    <mergeCell ref="C178:C181"/>
    <mergeCell ref="D178:D181"/>
    <mergeCell ref="E178:F181"/>
    <mergeCell ref="AA170:AC170"/>
    <mergeCell ref="AA171:AC171"/>
    <mergeCell ref="AA172:AC172"/>
    <mergeCell ref="AA173:AC173"/>
    <mergeCell ref="AA174:AC174"/>
    <mergeCell ref="AA175:AC175"/>
    <mergeCell ref="C170:C173"/>
    <mergeCell ref="D170:D173"/>
    <mergeCell ref="E170:F173"/>
    <mergeCell ref="C174:C177"/>
    <mergeCell ref="D174:D177"/>
    <mergeCell ref="E174:F177"/>
    <mergeCell ref="AA158:AC158"/>
    <mergeCell ref="AA159:AC159"/>
    <mergeCell ref="AA160:AC160"/>
    <mergeCell ref="AA161:AC161"/>
    <mergeCell ref="AA162:AC162"/>
    <mergeCell ref="AA163:AC163"/>
    <mergeCell ref="C152:C155"/>
    <mergeCell ref="D152:D155"/>
    <mergeCell ref="E152:F155"/>
    <mergeCell ref="C158:C161"/>
    <mergeCell ref="D158:D161"/>
    <mergeCell ref="E158:F161"/>
    <mergeCell ref="A156:AR156"/>
    <mergeCell ref="E157:F157"/>
    <mergeCell ref="U157:W157"/>
    <mergeCell ref="AG157:AI157"/>
    <mergeCell ref="C122:C126"/>
    <mergeCell ref="C118:C121"/>
    <mergeCell ref="D107:D111"/>
    <mergeCell ref="E107:F111"/>
    <mergeCell ref="C103:C106"/>
    <mergeCell ref="D103:D106"/>
    <mergeCell ref="E103:F106"/>
    <mergeCell ref="D122:D126"/>
    <mergeCell ref="D118:D121"/>
    <mergeCell ref="E118:F121"/>
    <mergeCell ref="AA135:AC135"/>
    <mergeCell ref="AA136:AC136"/>
    <mergeCell ref="AA137:AC137"/>
    <mergeCell ref="AA138:AC138"/>
    <mergeCell ref="D131:D134"/>
    <mergeCell ref="D127:D130"/>
    <mergeCell ref="E127:F130"/>
    <mergeCell ref="E131:F134"/>
    <mergeCell ref="E135:F138"/>
    <mergeCell ref="AA129:AC129"/>
    <mergeCell ref="AA131:AC131"/>
    <mergeCell ref="AA132:AC132"/>
    <mergeCell ref="AA133:AC133"/>
    <mergeCell ref="AA134:AC134"/>
    <mergeCell ref="AA122:AC123"/>
    <mergeCell ref="AA124:AC124"/>
    <mergeCell ref="AA125:AC125"/>
    <mergeCell ref="AA126:AC126"/>
    <mergeCell ref="AA127:AC127"/>
    <mergeCell ref="AA112:AC112"/>
    <mergeCell ref="AA113:AC113"/>
    <mergeCell ref="AA128:AC128"/>
    <mergeCell ref="AA114:AC114"/>
    <mergeCell ref="AA115:AC115"/>
    <mergeCell ref="AA117:AC117"/>
    <mergeCell ref="AA118:AC118"/>
    <mergeCell ref="AA119:AC119"/>
    <mergeCell ref="AA120:AC120"/>
    <mergeCell ref="AA104:AC104"/>
    <mergeCell ref="AA105:AC105"/>
    <mergeCell ref="AA106:AC106"/>
    <mergeCell ref="AA107:AC107"/>
    <mergeCell ref="AA108:AC108"/>
    <mergeCell ref="AA111:AC111"/>
    <mergeCell ref="AA97:AC97"/>
    <mergeCell ref="AA98:AC98"/>
    <mergeCell ref="AA99:AC99"/>
    <mergeCell ref="AA100:AC100"/>
    <mergeCell ref="AA101:AC101"/>
    <mergeCell ref="AA103:AC103"/>
    <mergeCell ref="AA90:AC90"/>
    <mergeCell ref="AA91:AC91"/>
    <mergeCell ref="AA92:AC92"/>
    <mergeCell ref="AA93:AC93"/>
    <mergeCell ref="AA94:AC94"/>
    <mergeCell ref="AA96:AC96"/>
    <mergeCell ref="AA84:AC84"/>
    <mergeCell ref="AA85:AC85"/>
    <mergeCell ref="AA86:AC86"/>
    <mergeCell ref="AA87:AC87"/>
    <mergeCell ref="AA88:AC88"/>
    <mergeCell ref="AA89:AC89"/>
    <mergeCell ref="AA76:AC76"/>
    <mergeCell ref="AA77:AC77"/>
    <mergeCell ref="AA78:AC78"/>
    <mergeCell ref="AA80:AC80"/>
    <mergeCell ref="AA81:AC81"/>
    <mergeCell ref="AA82:AC82"/>
    <mergeCell ref="AA66:AC66"/>
    <mergeCell ref="AA67:AC70"/>
    <mergeCell ref="AA71:AC71"/>
    <mergeCell ref="AA72:AC72"/>
    <mergeCell ref="AA73:AC73"/>
    <mergeCell ref="AA75:AC75"/>
    <mergeCell ref="AA53:AC53"/>
    <mergeCell ref="AA54:AC54"/>
    <mergeCell ref="AA55:AC55"/>
    <mergeCell ref="AA56:AC56"/>
    <mergeCell ref="AA57:AC57"/>
    <mergeCell ref="AA58:AC58"/>
    <mergeCell ref="AA47:AC47"/>
    <mergeCell ref="AA48:AC48"/>
    <mergeCell ref="AA49:AC49"/>
    <mergeCell ref="AA50:AC50"/>
    <mergeCell ref="AA51:AC51"/>
    <mergeCell ref="AA52:AC52"/>
    <mergeCell ref="AA40:AC40"/>
    <mergeCell ref="AA41:AC41"/>
    <mergeCell ref="AA42:AC42"/>
    <mergeCell ref="AA43:AC43"/>
    <mergeCell ref="AA45:AC45"/>
    <mergeCell ref="AA46:AC46"/>
    <mergeCell ref="AG32:AI32"/>
    <mergeCell ref="AA34:AC34"/>
    <mergeCell ref="AA35:AC35"/>
    <mergeCell ref="AA36:AC36"/>
    <mergeCell ref="AA37:AC37"/>
    <mergeCell ref="AG34:AI34"/>
    <mergeCell ref="AG35:AI35"/>
    <mergeCell ref="AD35:AF35"/>
    <mergeCell ref="AD36:AF36"/>
    <mergeCell ref="AA22:AC22"/>
    <mergeCell ref="AA27:AC27"/>
    <mergeCell ref="AA29:AC29"/>
    <mergeCell ref="AA30:AC30"/>
    <mergeCell ref="AA31:AC31"/>
    <mergeCell ref="A28:AR28"/>
    <mergeCell ref="C24:C27"/>
    <mergeCell ref="C29:C32"/>
    <mergeCell ref="E29:F32"/>
    <mergeCell ref="AA32:AC32"/>
    <mergeCell ref="AA6:AC6"/>
    <mergeCell ref="AA7:AC7"/>
    <mergeCell ref="AA8:AC8"/>
    <mergeCell ref="AA9:AC9"/>
    <mergeCell ref="AA15:AC15"/>
    <mergeCell ref="AA16:AC16"/>
    <mergeCell ref="P111:S111"/>
    <mergeCell ref="U111:W111"/>
    <mergeCell ref="M108:N108"/>
    <mergeCell ref="AG84:AI84"/>
    <mergeCell ref="U54:W54"/>
    <mergeCell ref="X54:Z54"/>
    <mergeCell ref="X111:Z111"/>
    <mergeCell ref="AG111:AI111"/>
    <mergeCell ref="P89:Q89"/>
    <mergeCell ref="M109:N109"/>
    <mergeCell ref="A107:A111"/>
    <mergeCell ref="G111:H111"/>
    <mergeCell ref="J111:K111"/>
    <mergeCell ref="M111:N111"/>
    <mergeCell ref="X49:Z49"/>
    <mergeCell ref="U57:W57"/>
    <mergeCell ref="P49:S49"/>
    <mergeCell ref="U49:W49"/>
    <mergeCell ref="D67:D73"/>
    <mergeCell ref="C75:C78"/>
    <mergeCell ref="U84:W84"/>
    <mergeCell ref="X84:Z84"/>
    <mergeCell ref="G49:H49"/>
    <mergeCell ref="I49:K49"/>
    <mergeCell ref="L49:N49"/>
    <mergeCell ref="I54:K54"/>
    <mergeCell ref="L54:N54"/>
    <mergeCell ref="L59:N59"/>
    <mergeCell ref="P59:S59"/>
    <mergeCell ref="U59:W59"/>
    <mergeCell ref="X59:Z59"/>
    <mergeCell ref="AG89:AI89"/>
    <mergeCell ref="J89:K89"/>
    <mergeCell ref="M89:N89"/>
    <mergeCell ref="J84:K84"/>
    <mergeCell ref="M84:N84"/>
    <mergeCell ref="P84:S84"/>
    <mergeCell ref="U60:W60"/>
    <mergeCell ref="U83:W83"/>
    <mergeCell ref="AG88:AI88"/>
    <mergeCell ref="U117:W117"/>
    <mergeCell ref="G177:H177"/>
    <mergeCell ref="J177:K177"/>
    <mergeCell ref="M177:N177"/>
    <mergeCell ref="P177:S177"/>
    <mergeCell ref="U177:W177"/>
    <mergeCell ref="J176:K176"/>
    <mergeCell ref="G138:H138"/>
    <mergeCell ref="J138:K138"/>
    <mergeCell ref="M138:N138"/>
    <mergeCell ref="X177:Z177"/>
    <mergeCell ref="AG177:AI177"/>
    <mergeCell ref="AA176:AC176"/>
    <mergeCell ref="AG117:AI117"/>
    <mergeCell ref="AG138:AI138"/>
    <mergeCell ref="X136:Z136"/>
    <mergeCell ref="X176:Z176"/>
    <mergeCell ref="AG176:AI176"/>
    <mergeCell ref="X175:Z175"/>
    <mergeCell ref="AA130:AC130"/>
    <mergeCell ref="X174:Z174"/>
    <mergeCell ref="U137:W137"/>
    <mergeCell ref="X117:Z117"/>
    <mergeCell ref="AG174:AI174"/>
    <mergeCell ref="AO174:AO177"/>
    <mergeCell ref="G175:H175"/>
    <mergeCell ref="J175:K175"/>
    <mergeCell ref="M175:N175"/>
    <mergeCell ref="P175:S175"/>
    <mergeCell ref="AG175:AI175"/>
    <mergeCell ref="A174:A177"/>
    <mergeCell ref="G174:H174"/>
    <mergeCell ref="J174:K174"/>
    <mergeCell ref="M174:N174"/>
    <mergeCell ref="P174:S174"/>
    <mergeCell ref="U174:W174"/>
    <mergeCell ref="M176:N176"/>
    <mergeCell ref="P176:S176"/>
    <mergeCell ref="U176:W176"/>
    <mergeCell ref="U175:W175"/>
    <mergeCell ref="AG136:AI136"/>
    <mergeCell ref="AG106:AI106"/>
    <mergeCell ref="AG104:AI104"/>
    <mergeCell ref="AG108:AI108"/>
    <mergeCell ref="AG31:AI31"/>
    <mergeCell ref="X110:Z110"/>
    <mergeCell ref="AG110:AI110"/>
    <mergeCell ref="X109:Z109"/>
    <mergeCell ref="X107:Z107"/>
    <mergeCell ref="X34:Z34"/>
    <mergeCell ref="AG137:AI137"/>
    <mergeCell ref="X137:Z137"/>
    <mergeCell ref="A193:AR193"/>
    <mergeCell ref="P31:S31"/>
    <mergeCell ref="U31:W31"/>
    <mergeCell ref="G30:H30"/>
    <mergeCell ref="I30:K30"/>
    <mergeCell ref="X66:Z66"/>
    <mergeCell ref="P32:S32"/>
    <mergeCell ref="X138:Z138"/>
    <mergeCell ref="AG203:AI203"/>
    <mergeCell ref="E146:F146"/>
    <mergeCell ref="U146:W146"/>
    <mergeCell ref="X32:Z32"/>
    <mergeCell ref="AG30:AI30"/>
    <mergeCell ref="X30:Z30"/>
    <mergeCell ref="U32:W32"/>
    <mergeCell ref="G31:H31"/>
    <mergeCell ref="I31:K31"/>
    <mergeCell ref="L31:N31"/>
    <mergeCell ref="AG29:AI29"/>
    <mergeCell ref="U20:W20"/>
    <mergeCell ref="X25:Z25"/>
    <mergeCell ref="U25:W25"/>
    <mergeCell ref="X26:Z26"/>
    <mergeCell ref="U29:W29"/>
    <mergeCell ref="AA25:AC25"/>
    <mergeCell ref="AA26:AC26"/>
    <mergeCell ref="AA20:AC20"/>
    <mergeCell ref="AA21:AC21"/>
    <mergeCell ref="E19:F19"/>
    <mergeCell ref="I25:K25"/>
    <mergeCell ref="A29:A32"/>
    <mergeCell ref="G29:H29"/>
    <mergeCell ref="I29:K29"/>
    <mergeCell ref="L29:N29"/>
    <mergeCell ref="L30:N30"/>
    <mergeCell ref="G32:H32"/>
    <mergeCell ref="I32:K32"/>
    <mergeCell ref="L32:N32"/>
    <mergeCell ref="G24:H24"/>
    <mergeCell ref="I24:K24"/>
    <mergeCell ref="L24:N24"/>
    <mergeCell ref="G25:H25"/>
    <mergeCell ref="G22:H22"/>
    <mergeCell ref="I22:K22"/>
    <mergeCell ref="G10:I10"/>
    <mergeCell ref="J10:L10"/>
    <mergeCell ref="P10:S10"/>
    <mergeCell ref="P7:S7"/>
    <mergeCell ref="E6:F6"/>
    <mergeCell ref="E12:F12"/>
    <mergeCell ref="J137:K137"/>
    <mergeCell ref="M137:N137"/>
    <mergeCell ref="P137:S137"/>
    <mergeCell ref="U6:W6"/>
    <mergeCell ref="X6:Z6"/>
    <mergeCell ref="M8:O8"/>
    <mergeCell ref="P30:S30"/>
    <mergeCell ref="P29:S29"/>
    <mergeCell ref="X29:Z29"/>
    <mergeCell ref="U30:W30"/>
    <mergeCell ref="J127:K127"/>
    <mergeCell ref="M127:N127"/>
    <mergeCell ref="P127:S127"/>
    <mergeCell ref="J129:K129"/>
    <mergeCell ref="P128:S128"/>
    <mergeCell ref="P129:S129"/>
    <mergeCell ref="J128:K128"/>
    <mergeCell ref="E34:F34"/>
    <mergeCell ref="A135:A138"/>
    <mergeCell ref="G135:H135"/>
    <mergeCell ref="J135:K135"/>
    <mergeCell ref="M135:N135"/>
    <mergeCell ref="G106:H106"/>
    <mergeCell ref="J106:K106"/>
    <mergeCell ref="J130:K130"/>
    <mergeCell ref="J131:K131"/>
    <mergeCell ref="G129:H129"/>
    <mergeCell ref="AG109:AI109"/>
    <mergeCell ref="U109:W109"/>
    <mergeCell ref="AA109:AC109"/>
    <mergeCell ref="AA110:AC110"/>
    <mergeCell ref="AD110:AF110"/>
    <mergeCell ref="M110:N110"/>
    <mergeCell ref="A75:A78"/>
    <mergeCell ref="I26:K26"/>
    <mergeCell ref="G27:H27"/>
    <mergeCell ref="P106:S106"/>
    <mergeCell ref="U106:W106"/>
    <mergeCell ref="G107:H107"/>
    <mergeCell ref="J107:K107"/>
    <mergeCell ref="M107:N107"/>
    <mergeCell ref="P107:S107"/>
    <mergeCell ref="M106:N106"/>
    <mergeCell ref="AA185:AC185"/>
    <mergeCell ref="AA186:AC186"/>
    <mergeCell ref="AA187:AC187"/>
    <mergeCell ref="AA188:AC188"/>
    <mergeCell ref="A24:A27"/>
    <mergeCell ref="A103:A106"/>
    <mergeCell ref="G103:H103"/>
    <mergeCell ref="J103:K103"/>
    <mergeCell ref="G105:H105"/>
    <mergeCell ref="G104:H104"/>
    <mergeCell ref="G59:H59"/>
    <mergeCell ref="AA61:AC61"/>
    <mergeCell ref="AA62:AC62"/>
    <mergeCell ref="AA63:AC63"/>
    <mergeCell ref="AG75:AI75"/>
    <mergeCell ref="AA183:AC183"/>
    <mergeCell ref="J104:K104"/>
    <mergeCell ref="U108:W108"/>
    <mergeCell ref="X108:Z108"/>
    <mergeCell ref="U110:W110"/>
    <mergeCell ref="AG107:AI107"/>
    <mergeCell ref="U105:W105"/>
    <mergeCell ref="P101:S101"/>
    <mergeCell ref="AO112:AO115"/>
    <mergeCell ref="J112:K112"/>
    <mergeCell ref="U113:W113"/>
    <mergeCell ref="X113:Z113"/>
    <mergeCell ref="AG113:AI113"/>
    <mergeCell ref="U103:W103"/>
    <mergeCell ref="X112:Z112"/>
    <mergeCell ref="P98:S98"/>
    <mergeCell ref="P97:S97"/>
    <mergeCell ref="U74:V74"/>
    <mergeCell ref="U67:W70"/>
    <mergeCell ref="AG112:AI112"/>
    <mergeCell ref="X98:Z98"/>
    <mergeCell ref="X105:Z105"/>
    <mergeCell ref="AG105:AI105"/>
    <mergeCell ref="U107:W107"/>
    <mergeCell ref="AG103:AI103"/>
    <mergeCell ref="G102:H102"/>
    <mergeCell ref="G100:H100"/>
    <mergeCell ref="AA144:AC144"/>
    <mergeCell ref="U97:W97"/>
    <mergeCell ref="U91:W91"/>
    <mergeCell ref="U88:W88"/>
    <mergeCell ref="U99:W99"/>
    <mergeCell ref="U104:W104"/>
    <mergeCell ref="X104:Z104"/>
    <mergeCell ref="M115:N115"/>
    <mergeCell ref="M113:N113"/>
    <mergeCell ref="P105:S105"/>
    <mergeCell ref="J108:K108"/>
    <mergeCell ref="P112:S112"/>
    <mergeCell ref="J113:K113"/>
    <mergeCell ref="P113:S113"/>
    <mergeCell ref="J105:K105"/>
    <mergeCell ref="P108:S108"/>
    <mergeCell ref="P110:S110"/>
    <mergeCell ref="P109:S109"/>
    <mergeCell ref="AO158:AO161"/>
    <mergeCell ref="B122:B123"/>
    <mergeCell ref="U102:W102"/>
    <mergeCell ref="U128:W128"/>
    <mergeCell ref="U118:W118"/>
    <mergeCell ref="M118:N118"/>
    <mergeCell ref="U112:W112"/>
    <mergeCell ref="M112:N112"/>
    <mergeCell ref="M102:N102"/>
    <mergeCell ref="P102:S102"/>
    <mergeCell ref="U192:V192"/>
    <mergeCell ref="U149:W149"/>
    <mergeCell ref="U151:V151"/>
    <mergeCell ref="U147:W147"/>
    <mergeCell ref="U160:W160"/>
    <mergeCell ref="U148:W148"/>
    <mergeCell ref="U186:W186"/>
    <mergeCell ref="U165:W165"/>
    <mergeCell ref="U180:W180"/>
    <mergeCell ref="U159:W159"/>
    <mergeCell ref="U130:W130"/>
    <mergeCell ref="U127:W127"/>
    <mergeCell ref="U136:W136"/>
    <mergeCell ref="U158:W158"/>
    <mergeCell ref="P136:S136"/>
    <mergeCell ref="M129:N129"/>
    <mergeCell ref="M128:N128"/>
    <mergeCell ref="U129:W129"/>
    <mergeCell ref="P147:S147"/>
    <mergeCell ref="M147:N147"/>
    <mergeCell ref="AG151:AI151"/>
    <mergeCell ref="J150:K150"/>
    <mergeCell ref="M150:N150"/>
    <mergeCell ref="P150:S150"/>
    <mergeCell ref="X150:Z150"/>
    <mergeCell ref="P151:Q151"/>
    <mergeCell ref="U150:W150"/>
    <mergeCell ref="AA151:AC151"/>
    <mergeCell ref="X158:Z158"/>
    <mergeCell ref="X186:Z186"/>
    <mergeCell ref="J202:K202"/>
    <mergeCell ref="U202:W202"/>
    <mergeCell ref="X88:Z88"/>
    <mergeCell ref="X173:Z173"/>
    <mergeCell ref="X161:Z161"/>
    <mergeCell ref="X130:Z130"/>
    <mergeCell ref="X97:Z97"/>
    <mergeCell ref="X164:Z164"/>
    <mergeCell ref="A199:A202"/>
    <mergeCell ref="G199:H199"/>
    <mergeCell ref="G201:H201"/>
    <mergeCell ref="G200:H200"/>
    <mergeCell ref="G202:H202"/>
    <mergeCell ref="X201:Z201"/>
    <mergeCell ref="M201:N201"/>
    <mergeCell ref="P201:S201"/>
    <mergeCell ref="M200:N200"/>
    <mergeCell ref="U200:W200"/>
    <mergeCell ref="AA203:AC203"/>
    <mergeCell ref="AG202:AI202"/>
    <mergeCell ref="J200:K200"/>
    <mergeCell ref="J201:K201"/>
    <mergeCell ref="J199:K199"/>
    <mergeCell ref="M199:N199"/>
    <mergeCell ref="P199:S199"/>
    <mergeCell ref="X199:Z199"/>
    <mergeCell ref="U199:W199"/>
    <mergeCell ref="U201:W201"/>
    <mergeCell ref="AG199:AI199"/>
    <mergeCell ref="AG201:AI201"/>
    <mergeCell ref="P198:S198"/>
    <mergeCell ref="AO199:AO202"/>
    <mergeCell ref="X200:Z200"/>
    <mergeCell ref="AG200:AI200"/>
    <mergeCell ref="X198:Z198"/>
    <mergeCell ref="AG198:AI198"/>
    <mergeCell ref="AO195:AO198"/>
    <mergeCell ref="X202:Z202"/>
    <mergeCell ref="U198:W198"/>
    <mergeCell ref="X194:Z194"/>
    <mergeCell ref="AG197:AI197"/>
    <mergeCell ref="U195:W195"/>
    <mergeCell ref="M197:N197"/>
    <mergeCell ref="P197:S197"/>
    <mergeCell ref="U197:W197"/>
    <mergeCell ref="X197:Z197"/>
    <mergeCell ref="P196:S196"/>
    <mergeCell ref="M196:N196"/>
    <mergeCell ref="AG188:AI188"/>
    <mergeCell ref="G195:H195"/>
    <mergeCell ref="J196:K196"/>
    <mergeCell ref="P195:S195"/>
    <mergeCell ref="J195:K195"/>
    <mergeCell ref="M195:N195"/>
    <mergeCell ref="J191:K191"/>
    <mergeCell ref="J190:K190"/>
    <mergeCell ref="J189:K189"/>
    <mergeCell ref="M189:N189"/>
    <mergeCell ref="X96:Z96"/>
    <mergeCell ref="AG194:AI194"/>
    <mergeCell ref="X27:Z27"/>
    <mergeCell ref="X160:Z160"/>
    <mergeCell ref="X128:Z128"/>
    <mergeCell ref="X121:Z121"/>
    <mergeCell ref="X115:Z115"/>
    <mergeCell ref="AG191:AI191"/>
    <mergeCell ref="X190:Z190"/>
    <mergeCell ref="AG190:AI190"/>
    <mergeCell ref="A188:A191"/>
    <mergeCell ref="G188:H188"/>
    <mergeCell ref="J188:K188"/>
    <mergeCell ref="M188:N188"/>
    <mergeCell ref="P188:S188"/>
    <mergeCell ref="G191:H191"/>
    <mergeCell ref="G189:H189"/>
    <mergeCell ref="P191:S191"/>
    <mergeCell ref="G190:H190"/>
    <mergeCell ref="P189:S189"/>
    <mergeCell ref="P190:S190"/>
    <mergeCell ref="U190:W190"/>
    <mergeCell ref="U188:W188"/>
    <mergeCell ref="M190:N190"/>
    <mergeCell ref="U189:W189"/>
    <mergeCell ref="X188:Z188"/>
    <mergeCell ref="X185:Z185"/>
    <mergeCell ref="AO188:AO191"/>
    <mergeCell ref="P185:S185"/>
    <mergeCell ref="P186:S186"/>
    <mergeCell ref="X189:Z189"/>
    <mergeCell ref="AG189:AI189"/>
    <mergeCell ref="X191:Z191"/>
    <mergeCell ref="U191:W191"/>
    <mergeCell ref="U187:W187"/>
    <mergeCell ref="X187:Z187"/>
    <mergeCell ref="P187:S187"/>
    <mergeCell ref="AO184:AO187"/>
    <mergeCell ref="M185:N185"/>
    <mergeCell ref="X184:Z184"/>
    <mergeCell ref="AG186:AI186"/>
    <mergeCell ref="AG184:AI184"/>
    <mergeCell ref="AD187:AF187"/>
    <mergeCell ref="AG187:AI187"/>
    <mergeCell ref="AA184:AC184"/>
    <mergeCell ref="G187:H187"/>
    <mergeCell ref="G185:H185"/>
    <mergeCell ref="G184:H184"/>
    <mergeCell ref="M186:N186"/>
    <mergeCell ref="AG185:AI185"/>
    <mergeCell ref="J184:K184"/>
    <mergeCell ref="G186:H186"/>
    <mergeCell ref="J186:K186"/>
    <mergeCell ref="J187:K187"/>
    <mergeCell ref="M187:N187"/>
    <mergeCell ref="J185:K185"/>
    <mergeCell ref="M184:N184"/>
    <mergeCell ref="P184:S184"/>
    <mergeCell ref="U184:W184"/>
    <mergeCell ref="U185:W185"/>
    <mergeCell ref="P181:S181"/>
    <mergeCell ref="A178:A181"/>
    <mergeCell ref="G178:H178"/>
    <mergeCell ref="J178:K178"/>
    <mergeCell ref="X178:Z178"/>
    <mergeCell ref="AG181:AI181"/>
    <mergeCell ref="G181:H181"/>
    <mergeCell ref="M179:N179"/>
    <mergeCell ref="M178:N178"/>
    <mergeCell ref="AG178:AI178"/>
    <mergeCell ref="AG180:AI180"/>
    <mergeCell ref="A184:A187"/>
    <mergeCell ref="J181:K181"/>
    <mergeCell ref="X179:Z179"/>
    <mergeCell ref="X181:Z181"/>
    <mergeCell ref="M180:N180"/>
    <mergeCell ref="P178:S178"/>
    <mergeCell ref="M181:N181"/>
    <mergeCell ref="U178:W178"/>
    <mergeCell ref="U181:W181"/>
    <mergeCell ref="P180:S180"/>
    <mergeCell ref="J173:K173"/>
    <mergeCell ref="G180:H180"/>
    <mergeCell ref="M173:N173"/>
    <mergeCell ref="U173:W173"/>
    <mergeCell ref="G176:H176"/>
    <mergeCell ref="AO178:AO181"/>
    <mergeCell ref="G179:H179"/>
    <mergeCell ref="J179:K179"/>
    <mergeCell ref="J180:K180"/>
    <mergeCell ref="X180:Z180"/>
    <mergeCell ref="G171:H171"/>
    <mergeCell ref="J171:K171"/>
    <mergeCell ref="G172:H172"/>
    <mergeCell ref="AG172:AI172"/>
    <mergeCell ref="U179:W179"/>
    <mergeCell ref="P179:S179"/>
    <mergeCell ref="G173:H173"/>
    <mergeCell ref="AG179:AI179"/>
    <mergeCell ref="P171:S171"/>
    <mergeCell ref="AD173:AF173"/>
    <mergeCell ref="AO170:AO173"/>
    <mergeCell ref="U171:W171"/>
    <mergeCell ref="J172:K172"/>
    <mergeCell ref="M172:N172"/>
    <mergeCell ref="P172:S172"/>
    <mergeCell ref="U172:W172"/>
    <mergeCell ref="X172:Z172"/>
    <mergeCell ref="AG173:AI173"/>
    <mergeCell ref="M170:N170"/>
    <mergeCell ref="J170:K170"/>
    <mergeCell ref="P170:S170"/>
    <mergeCell ref="J164:K164"/>
    <mergeCell ref="U169:W169"/>
    <mergeCell ref="U167:W167"/>
    <mergeCell ref="X167:Z167"/>
    <mergeCell ref="X170:Z170"/>
    <mergeCell ref="U170:W170"/>
    <mergeCell ref="M164:N164"/>
    <mergeCell ref="A166:AR166"/>
    <mergeCell ref="AD164:AF164"/>
    <mergeCell ref="AG163:AI163"/>
    <mergeCell ref="E167:F167"/>
    <mergeCell ref="G164:H164"/>
    <mergeCell ref="M162:N162"/>
    <mergeCell ref="U162:W162"/>
    <mergeCell ref="X162:Z162"/>
    <mergeCell ref="E162:F165"/>
    <mergeCell ref="AA164:AC164"/>
    <mergeCell ref="P164:S164"/>
    <mergeCell ref="U164:W164"/>
    <mergeCell ref="A162:A165"/>
    <mergeCell ref="G162:H162"/>
    <mergeCell ref="G165:H165"/>
    <mergeCell ref="U163:W163"/>
    <mergeCell ref="J162:K162"/>
    <mergeCell ref="AA165:AC165"/>
    <mergeCell ref="X163:Z163"/>
    <mergeCell ref="C162:C165"/>
    <mergeCell ref="D162:D165"/>
    <mergeCell ref="P165:S165"/>
    <mergeCell ref="AO162:AO165"/>
    <mergeCell ref="G163:H163"/>
    <mergeCell ref="J163:K163"/>
    <mergeCell ref="M163:N163"/>
    <mergeCell ref="P163:S163"/>
    <mergeCell ref="J165:K165"/>
    <mergeCell ref="AG165:AI165"/>
    <mergeCell ref="M165:N165"/>
    <mergeCell ref="X165:Z165"/>
    <mergeCell ref="AG162:AI162"/>
    <mergeCell ref="P159:S159"/>
    <mergeCell ref="AG160:AI160"/>
    <mergeCell ref="P161:S161"/>
    <mergeCell ref="AG161:AI161"/>
    <mergeCell ref="U161:W161"/>
    <mergeCell ref="AG164:AI164"/>
    <mergeCell ref="P162:S162"/>
    <mergeCell ref="X159:Z159"/>
    <mergeCell ref="AD162:AF162"/>
    <mergeCell ref="AD163:AF163"/>
    <mergeCell ref="M160:N160"/>
    <mergeCell ref="P160:S160"/>
    <mergeCell ref="G159:H159"/>
    <mergeCell ref="M161:N161"/>
    <mergeCell ref="G161:H161"/>
    <mergeCell ref="J161:K161"/>
    <mergeCell ref="J159:K159"/>
    <mergeCell ref="M159:N159"/>
    <mergeCell ref="J160:K160"/>
    <mergeCell ref="G160:H160"/>
    <mergeCell ref="G150:H150"/>
    <mergeCell ref="M149:N149"/>
    <mergeCell ref="M148:N148"/>
    <mergeCell ref="G149:H149"/>
    <mergeCell ref="G158:H158"/>
    <mergeCell ref="J158:K158"/>
    <mergeCell ref="M158:N158"/>
    <mergeCell ref="J149:K149"/>
    <mergeCell ref="G148:H148"/>
    <mergeCell ref="J148:K148"/>
    <mergeCell ref="AO147:AO150"/>
    <mergeCell ref="AG148:AI148"/>
    <mergeCell ref="AG149:AI149"/>
    <mergeCell ref="AG150:AI150"/>
    <mergeCell ref="X148:Z148"/>
    <mergeCell ref="X147:Z147"/>
    <mergeCell ref="X149:Z149"/>
    <mergeCell ref="AG147:AI147"/>
    <mergeCell ref="AA149:AC149"/>
    <mergeCell ref="AA150:AC150"/>
    <mergeCell ref="P148:S148"/>
    <mergeCell ref="P144:S144"/>
    <mergeCell ref="A152:A155"/>
    <mergeCell ref="P149:S149"/>
    <mergeCell ref="A147:A150"/>
    <mergeCell ref="G147:H147"/>
    <mergeCell ref="J147:K147"/>
    <mergeCell ref="G155:H155"/>
    <mergeCell ref="G153:H153"/>
    <mergeCell ref="J153:K153"/>
    <mergeCell ref="J142:K142"/>
    <mergeCell ref="M142:N142"/>
    <mergeCell ref="G143:H143"/>
    <mergeCell ref="J143:K143"/>
    <mergeCell ref="AG142:AI142"/>
    <mergeCell ref="P142:S142"/>
    <mergeCell ref="M143:N143"/>
    <mergeCell ref="P143:S143"/>
    <mergeCell ref="U143:W143"/>
    <mergeCell ref="U142:W142"/>
    <mergeCell ref="AG132:AI132"/>
    <mergeCell ref="X133:Z133"/>
    <mergeCell ref="AG133:AI133"/>
    <mergeCell ref="A141:A144"/>
    <mergeCell ref="X143:Z143"/>
    <mergeCell ref="AG143:AI143"/>
    <mergeCell ref="G144:H144"/>
    <mergeCell ref="J144:K144"/>
    <mergeCell ref="M144:N144"/>
    <mergeCell ref="U144:W144"/>
    <mergeCell ref="AG141:AI141"/>
    <mergeCell ref="X144:Z144"/>
    <mergeCell ref="AA143:AC143"/>
    <mergeCell ref="AG130:AI130"/>
    <mergeCell ref="M130:N130"/>
    <mergeCell ref="P130:S130"/>
    <mergeCell ref="U135:W135"/>
    <mergeCell ref="X135:Z135"/>
    <mergeCell ref="AG135:AI135"/>
    <mergeCell ref="AG140:AI140"/>
    <mergeCell ref="G142:H142"/>
    <mergeCell ref="J136:K136"/>
    <mergeCell ref="E140:F140"/>
    <mergeCell ref="G136:H136"/>
    <mergeCell ref="AO141:AO144"/>
    <mergeCell ref="P141:S141"/>
    <mergeCell ref="U141:W141"/>
    <mergeCell ref="X141:Z141"/>
    <mergeCell ref="X142:Z142"/>
    <mergeCell ref="AG144:AI144"/>
    <mergeCell ref="A127:A130"/>
    <mergeCell ref="G127:H127"/>
    <mergeCell ref="G130:H130"/>
    <mergeCell ref="G128:H128"/>
    <mergeCell ref="C112:C115"/>
    <mergeCell ref="D112:D115"/>
    <mergeCell ref="E112:F115"/>
    <mergeCell ref="A122:A126"/>
    <mergeCell ref="A118:A121"/>
    <mergeCell ref="G118:H118"/>
    <mergeCell ref="X129:Z129"/>
    <mergeCell ref="M121:N121"/>
    <mergeCell ref="P121:S121"/>
    <mergeCell ref="AG121:AI121"/>
    <mergeCell ref="AG122:AI123"/>
    <mergeCell ref="AG129:AI129"/>
    <mergeCell ref="U121:W121"/>
    <mergeCell ref="AG125:AI125"/>
    <mergeCell ref="U124:W124"/>
    <mergeCell ref="X124:Z124"/>
    <mergeCell ref="AO123:AO126"/>
    <mergeCell ref="AG127:AI127"/>
    <mergeCell ref="AG126:AI126"/>
    <mergeCell ref="AG124:AI124"/>
    <mergeCell ref="X127:Z127"/>
    <mergeCell ref="M126:N126"/>
    <mergeCell ref="P126:S126"/>
    <mergeCell ref="U126:W126"/>
    <mergeCell ref="X126:Z126"/>
    <mergeCell ref="AO127:AO130"/>
    <mergeCell ref="AG128:AI128"/>
    <mergeCell ref="M124:N124"/>
    <mergeCell ref="P124:S124"/>
    <mergeCell ref="M125:N125"/>
    <mergeCell ref="P125:S125"/>
    <mergeCell ref="U125:W125"/>
    <mergeCell ref="X125:Z125"/>
    <mergeCell ref="AD128:AF128"/>
    <mergeCell ref="J125:K125"/>
    <mergeCell ref="G126:H126"/>
    <mergeCell ref="J126:K126"/>
    <mergeCell ref="G124:H124"/>
    <mergeCell ref="J124:K124"/>
    <mergeCell ref="E122:F126"/>
    <mergeCell ref="G125:H125"/>
    <mergeCell ref="P122:S123"/>
    <mergeCell ref="U122:W123"/>
    <mergeCell ref="X122:Z123"/>
    <mergeCell ref="J123:K123"/>
    <mergeCell ref="M123:N123"/>
    <mergeCell ref="G123:H123"/>
    <mergeCell ref="G121:H121"/>
    <mergeCell ref="J121:K121"/>
    <mergeCell ref="G119:H119"/>
    <mergeCell ref="J119:K119"/>
    <mergeCell ref="G120:H120"/>
    <mergeCell ref="J120:K120"/>
    <mergeCell ref="U120:W120"/>
    <mergeCell ref="X120:Z120"/>
    <mergeCell ref="AG120:AI120"/>
    <mergeCell ref="AG118:AI118"/>
    <mergeCell ref="P118:S118"/>
    <mergeCell ref="J118:K118"/>
    <mergeCell ref="AD118:AF118"/>
    <mergeCell ref="AD119:AF119"/>
    <mergeCell ref="AD120:AF120"/>
    <mergeCell ref="AO118:AO121"/>
    <mergeCell ref="M119:N119"/>
    <mergeCell ref="P119:S119"/>
    <mergeCell ref="U119:W119"/>
    <mergeCell ref="X119:Z119"/>
    <mergeCell ref="AG119:AI119"/>
    <mergeCell ref="M120:N120"/>
    <mergeCell ref="P120:S120"/>
    <mergeCell ref="AA121:AC121"/>
    <mergeCell ref="X118:Z118"/>
    <mergeCell ref="J102:K102"/>
    <mergeCell ref="X103:Z103"/>
    <mergeCell ref="M104:N104"/>
    <mergeCell ref="P104:S104"/>
    <mergeCell ref="P103:S103"/>
    <mergeCell ref="J110:K110"/>
    <mergeCell ref="J109:K109"/>
    <mergeCell ref="M103:N103"/>
    <mergeCell ref="M105:N105"/>
    <mergeCell ref="X106:Z106"/>
    <mergeCell ref="G108:H108"/>
    <mergeCell ref="G110:H110"/>
    <mergeCell ref="A112:A115"/>
    <mergeCell ref="J114:K114"/>
    <mergeCell ref="G115:H115"/>
    <mergeCell ref="J115:K115"/>
    <mergeCell ref="G113:H113"/>
    <mergeCell ref="G114:H114"/>
    <mergeCell ref="G112:H112"/>
    <mergeCell ref="G109:H109"/>
    <mergeCell ref="AG114:AI114"/>
    <mergeCell ref="M114:N114"/>
    <mergeCell ref="P114:S114"/>
    <mergeCell ref="P115:S115"/>
    <mergeCell ref="U114:W114"/>
    <mergeCell ref="U115:W115"/>
    <mergeCell ref="AG115:AI115"/>
    <mergeCell ref="X114:Z114"/>
    <mergeCell ref="U100:W100"/>
    <mergeCell ref="X100:Z100"/>
    <mergeCell ref="AG100:AI100"/>
    <mergeCell ref="U101:W101"/>
    <mergeCell ref="X102:Z102"/>
    <mergeCell ref="X101:Z101"/>
    <mergeCell ref="AG102:AI102"/>
    <mergeCell ref="AG101:AI101"/>
    <mergeCell ref="AA102:AC102"/>
    <mergeCell ref="P100:S100"/>
    <mergeCell ref="AO95:AO98"/>
    <mergeCell ref="J96:K96"/>
    <mergeCell ref="M96:N96"/>
    <mergeCell ref="P96:S96"/>
    <mergeCell ref="U96:W96"/>
    <mergeCell ref="M99:N99"/>
    <mergeCell ref="J98:K98"/>
    <mergeCell ref="AG99:AI99"/>
    <mergeCell ref="AO99:AO102"/>
    <mergeCell ref="P99:S99"/>
    <mergeCell ref="X99:Z99"/>
    <mergeCell ref="A95:A98"/>
    <mergeCell ref="G95:H95"/>
    <mergeCell ref="J97:K97"/>
    <mergeCell ref="G96:H96"/>
    <mergeCell ref="J95:K95"/>
    <mergeCell ref="M95:N95"/>
    <mergeCell ref="A99:A102"/>
    <mergeCell ref="G99:H99"/>
    <mergeCell ref="G101:H101"/>
    <mergeCell ref="J101:K101"/>
    <mergeCell ref="M101:N101"/>
    <mergeCell ref="G97:H97"/>
    <mergeCell ref="G98:H98"/>
    <mergeCell ref="M98:N98"/>
    <mergeCell ref="M97:N97"/>
    <mergeCell ref="J99:K99"/>
    <mergeCell ref="J100:K100"/>
    <mergeCell ref="M100:N100"/>
    <mergeCell ref="AG98:AI98"/>
    <mergeCell ref="AG97:AI97"/>
    <mergeCell ref="AG96:AI96"/>
    <mergeCell ref="X95:Z95"/>
    <mergeCell ref="M94:N94"/>
    <mergeCell ref="P94:Q94"/>
    <mergeCell ref="U94:W94"/>
    <mergeCell ref="AG94:AI94"/>
    <mergeCell ref="U95:W95"/>
    <mergeCell ref="U98:W98"/>
    <mergeCell ref="P95:Q95"/>
    <mergeCell ref="AG95:AI95"/>
    <mergeCell ref="J94:K94"/>
    <mergeCell ref="X94:Z94"/>
    <mergeCell ref="J93:K93"/>
    <mergeCell ref="A91:A94"/>
    <mergeCell ref="G91:H91"/>
    <mergeCell ref="G93:H93"/>
    <mergeCell ref="AA95:AC95"/>
    <mergeCell ref="G94:H94"/>
    <mergeCell ref="X91:Z91"/>
    <mergeCell ref="AG91:AI91"/>
    <mergeCell ref="AO91:AO94"/>
    <mergeCell ref="U92:W92"/>
    <mergeCell ref="X92:Z92"/>
    <mergeCell ref="AG92:AI92"/>
    <mergeCell ref="U93:W93"/>
    <mergeCell ref="AG93:AI93"/>
    <mergeCell ref="X93:Z93"/>
    <mergeCell ref="AD91:AF91"/>
    <mergeCell ref="J90:K90"/>
    <mergeCell ref="M90:N90"/>
    <mergeCell ref="G92:H92"/>
    <mergeCell ref="J92:K92"/>
    <mergeCell ref="M92:N92"/>
    <mergeCell ref="M87:N87"/>
    <mergeCell ref="G88:H88"/>
    <mergeCell ref="J88:K88"/>
    <mergeCell ref="M88:N88"/>
    <mergeCell ref="M93:N93"/>
    <mergeCell ref="P93:Q93"/>
    <mergeCell ref="P92:Q92"/>
    <mergeCell ref="J91:K91"/>
    <mergeCell ref="M91:N91"/>
    <mergeCell ref="P91:Q91"/>
    <mergeCell ref="AO86:AO90"/>
    <mergeCell ref="AG87:AI87"/>
    <mergeCell ref="P87:Q87"/>
    <mergeCell ref="P88:Q88"/>
    <mergeCell ref="P90:Q90"/>
    <mergeCell ref="U90:W90"/>
    <mergeCell ref="X90:Z90"/>
    <mergeCell ref="U87:W87"/>
    <mergeCell ref="X89:Z89"/>
    <mergeCell ref="U89:W89"/>
    <mergeCell ref="AG90:AI90"/>
    <mergeCell ref="J87:K87"/>
    <mergeCell ref="U86:W86"/>
    <mergeCell ref="X86:Z86"/>
    <mergeCell ref="J86:K86"/>
    <mergeCell ref="M86:N86"/>
    <mergeCell ref="P86:S86"/>
    <mergeCell ref="X87:Z87"/>
    <mergeCell ref="AG86:AI86"/>
    <mergeCell ref="AD90:AF90"/>
    <mergeCell ref="M83:N83"/>
    <mergeCell ref="G84:H84"/>
    <mergeCell ref="D20:D23"/>
    <mergeCell ref="E20:F23"/>
    <mergeCell ref="D24:D27"/>
    <mergeCell ref="E24:F27"/>
    <mergeCell ref="D29:D32"/>
    <mergeCell ref="I27:K27"/>
    <mergeCell ref="G26:H26"/>
    <mergeCell ref="I59:K59"/>
    <mergeCell ref="A81:A85"/>
    <mergeCell ref="G81:H81"/>
    <mergeCell ref="G87:H87"/>
    <mergeCell ref="G86:H86"/>
    <mergeCell ref="A86:A90"/>
    <mergeCell ref="G90:H90"/>
    <mergeCell ref="G83:H83"/>
    <mergeCell ref="G89:H89"/>
    <mergeCell ref="G82:H82"/>
    <mergeCell ref="C86:C90"/>
    <mergeCell ref="AG81:AI81"/>
    <mergeCell ref="U81:W81"/>
    <mergeCell ref="U78:W78"/>
    <mergeCell ref="X81:Z81"/>
    <mergeCell ref="X78:Z78"/>
    <mergeCell ref="X80:Z80"/>
    <mergeCell ref="AG80:AI80"/>
    <mergeCell ref="U80:W80"/>
    <mergeCell ref="J82:K82"/>
    <mergeCell ref="M82:N82"/>
    <mergeCell ref="X85:Z85"/>
    <mergeCell ref="G85:H85"/>
    <mergeCell ref="P82:S82"/>
    <mergeCell ref="U82:W82"/>
    <mergeCell ref="P85:S85"/>
    <mergeCell ref="U85:W85"/>
    <mergeCell ref="J85:K85"/>
    <mergeCell ref="M85:N85"/>
    <mergeCell ref="P83:S83"/>
    <mergeCell ref="J81:K81"/>
    <mergeCell ref="M81:N81"/>
    <mergeCell ref="J83:K83"/>
    <mergeCell ref="AO81:AO85"/>
    <mergeCell ref="AG82:AI82"/>
    <mergeCell ref="P81:S81"/>
    <mergeCell ref="X83:Z83"/>
    <mergeCell ref="AG83:AI83"/>
    <mergeCell ref="AD83:AF83"/>
    <mergeCell ref="J77:K77"/>
    <mergeCell ref="AG85:AI85"/>
    <mergeCell ref="X82:Z82"/>
    <mergeCell ref="X76:Z76"/>
    <mergeCell ref="AG76:AI76"/>
    <mergeCell ref="J78:K78"/>
    <mergeCell ref="M78:N78"/>
    <mergeCell ref="M77:N77"/>
    <mergeCell ref="AA83:AC83"/>
    <mergeCell ref="AG78:AI78"/>
    <mergeCell ref="P75:S75"/>
    <mergeCell ref="U75:W75"/>
    <mergeCell ref="P78:S78"/>
    <mergeCell ref="P76:S76"/>
    <mergeCell ref="P77:S77"/>
    <mergeCell ref="U76:W76"/>
    <mergeCell ref="U77:W77"/>
    <mergeCell ref="X74:Y74"/>
    <mergeCell ref="AG74:AI74"/>
    <mergeCell ref="P72:S72"/>
    <mergeCell ref="X72:Z72"/>
    <mergeCell ref="AG72:AI72"/>
    <mergeCell ref="P73:S73"/>
    <mergeCell ref="U72:W72"/>
    <mergeCell ref="AA74:AC74"/>
    <mergeCell ref="AO75:AO78"/>
    <mergeCell ref="G76:H76"/>
    <mergeCell ref="J76:K76"/>
    <mergeCell ref="M76:N76"/>
    <mergeCell ref="X77:Z77"/>
    <mergeCell ref="AG77:AI77"/>
    <mergeCell ref="J75:K75"/>
    <mergeCell ref="M75:N75"/>
    <mergeCell ref="X75:Z75"/>
    <mergeCell ref="G77:H77"/>
    <mergeCell ref="AK67:AK70"/>
    <mergeCell ref="AL67:AL70"/>
    <mergeCell ref="AM67:AM70"/>
    <mergeCell ref="G72:H72"/>
    <mergeCell ref="J67:K70"/>
    <mergeCell ref="M67:N70"/>
    <mergeCell ref="P67:S70"/>
    <mergeCell ref="J72:K72"/>
    <mergeCell ref="M72:N72"/>
    <mergeCell ref="X71:Z71"/>
    <mergeCell ref="AN67:AN70"/>
    <mergeCell ref="AO67:AO73"/>
    <mergeCell ref="AP67:AP70"/>
    <mergeCell ref="G71:H71"/>
    <mergeCell ref="J71:K71"/>
    <mergeCell ref="M71:N71"/>
    <mergeCell ref="P71:S71"/>
    <mergeCell ref="U71:W71"/>
    <mergeCell ref="X67:Z70"/>
    <mergeCell ref="AJ67:AJ70"/>
    <mergeCell ref="AO61:AO64"/>
    <mergeCell ref="I62:K62"/>
    <mergeCell ref="L62:N62"/>
    <mergeCell ref="P62:S62"/>
    <mergeCell ref="U62:W62"/>
    <mergeCell ref="X62:Z62"/>
    <mergeCell ref="AG62:AI62"/>
    <mergeCell ref="P64:S64"/>
    <mergeCell ref="U64:W64"/>
    <mergeCell ref="L63:N63"/>
    <mergeCell ref="A67:A73"/>
    <mergeCell ref="G67:H70"/>
    <mergeCell ref="B67:B70"/>
    <mergeCell ref="AG71:AI71"/>
    <mergeCell ref="AG67:AI70"/>
    <mergeCell ref="G73:H73"/>
    <mergeCell ref="J73:K73"/>
    <mergeCell ref="U73:W73"/>
    <mergeCell ref="X73:Z73"/>
    <mergeCell ref="AG73:AI73"/>
    <mergeCell ref="A62:A64"/>
    <mergeCell ref="G62:H62"/>
    <mergeCell ref="G63:H63"/>
    <mergeCell ref="X63:Z63"/>
    <mergeCell ref="P63:S63"/>
    <mergeCell ref="U63:W63"/>
    <mergeCell ref="C61:C64"/>
    <mergeCell ref="D61:D64"/>
    <mergeCell ref="U61:W61"/>
    <mergeCell ref="I64:K64"/>
    <mergeCell ref="AG64:AI64"/>
    <mergeCell ref="I63:K63"/>
    <mergeCell ref="G61:H61"/>
    <mergeCell ref="I61:K61"/>
    <mergeCell ref="L61:N61"/>
    <mergeCell ref="P61:S61"/>
    <mergeCell ref="L64:N64"/>
    <mergeCell ref="X64:Z64"/>
    <mergeCell ref="AA64:AC64"/>
    <mergeCell ref="AO56:AO60"/>
    <mergeCell ref="AG60:AI60"/>
    <mergeCell ref="X60:Z60"/>
    <mergeCell ref="AG59:AI59"/>
    <mergeCell ref="AA59:AC59"/>
    <mergeCell ref="AG57:AI57"/>
    <mergeCell ref="X57:Z57"/>
    <mergeCell ref="X56:Z56"/>
    <mergeCell ref="AA60:AC60"/>
    <mergeCell ref="AD59:AF59"/>
    <mergeCell ref="U58:W58"/>
    <mergeCell ref="AG58:AI58"/>
    <mergeCell ref="X58:Z58"/>
    <mergeCell ref="AG56:AI56"/>
    <mergeCell ref="P56:S56"/>
    <mergeCell ref="AD57:AF57"/>
    <mergeCell ref="AD58:AF58"/>
    <mergeCell ref="P57:S57"/>
    <mergeCell ref="U56:W56"/>
    <mergeCell ref="A51:A55"/>
    <mergeCell ref="G51:H51"/>
    <mergeCell ref="G55:H55"/>
    <mergeCell ref="G53:H53"/>
    <mergeCell ref="G54:H54"/>
    <mergeCell ref="A56:A60"/>
    <mergeCell ref="G56:H56"/>
    <mergeCell ref="G60:H60"/>
    <mergeCell ref="G58:H58"/>
    <mergeCell ref="C51:C55"/>
    <mergeCell ref="AO51:AO55"/>
    <mergeCell ref="G52:H52"/>
    <mergeCell ref="I52:K52"/>
    <mergeCell ref="L52:N52"/>
    <mergeCell ref="P52:S52"/>
    <mergeCell ref="P51:S51"/>
    <mergeCell ref="X51:Z51"/>
    <mergeCell ref="U51:W51"/>
    <mergeCell ref="AG51:AI51"/>
    <mergeCell ref="P54:S54"/>
    <mergeCell ref="U55:W55"/>
    <mergeCell ref="I53:K53"/>
    <mergeCell ref="L53:N53"/>
    <mergeCell ref="P53:S53"/>
    <mergeCell ref="U53:W53"/>
    <mergeCell ref="X53:Z53"/>
    <mergeCell ref="AO46:AO50"/>
    <mergeCell ref="G47:H47"/>
    <mergeCell ref="I47:K47"/>
    <mergeCell ref="L47:N47"/>
    <mergeCell ref="P47:S47"/>
    <mergeCell ref="L50:N50"/>
    <mergeCell ref="U50:W50"/>
    <mergeCell ref="U46:W46"/>
    <mergeCell ref="U48:W48"/>
    <mergeCell ref="AG49:AI49"/>
    <mergeCell ref="A36:A39"/>
    <mergeCell ref="G36:H36"/>
    <mergeCell ref="G39:H39"/>
    <mergeCell ref="G38:H38"/>
    <mergeCell ref="D36:D39"/>
    <mergeCell ref="E36:F39"/>
    <mergeCell ref="C36:C39"/>
    <mergeCell ref="X37:Z37"/>
    <mergeCell ref="X39:Z39"/>
    <mergeCell ref="AG37:AI37"/>
    <mergeCell ref="I36:K36"/>
    <mergeCell ref="L36:N36"/>
    <mergeCell ref="P36:S36"/>
    <mergeCell ref="X36:Z36"/>
    <mergeCell ref="U36:W36"/>
    <mergeCell ref="AG36:AI36"/>
    <mergeCell ref="AG39:AI39"/>
    <mergeCell ref="P27:S27"/>
    <mergeCell ref="U34:W34"/>
    <mergeCell ref="X31:Z31"/>
    <mergeCell ref="A33:AR33"/>
    <mergeCell ref="AO36:AO39"/>
    <mergeCell ref="G37:H37"/>
    <mergeCell ref="I37:K37"/>
    <mergeCell ref="L37:N37"/>
    <mergeCell ref="P37:S37"/>
    <mergeCell ref="U37:W37"/>
    <mergeCell ref="AG25:AI25"/>
    <mergeCell ref="AG26:AI26"/>
    <mergeCell ref="U27:W27"/>
    <mergeCell ref="AA24:AC24"/>
    <mergeCell ref="I38:K38"/>
    <mergeCell ref="L38:N38"/>
    <mergeCell ref="P38:S38"/>
    <mergeCell ref="U38:W38"/>
    <mergeCell ref="X38:Z38"/>
    <mergeCell ref="L27:N27"/>
    <mergeCell ref="P21:S21"/>
    <mergeCell ref="U23:W23"/>
    <mergeCell ref="G23:H23"/>
    <mergeCell ref="AG21:AI21"/>
    <mergeCell ref="AG24:AI24"/>
    <mergeCell ref="AO24:AO27"/>
    <mergeCell ref="AG27:AI27"/>
    <mergeCell ref="U24:W24"/>
    <mergeCell ref="U26:W26"/>
    <mergeCell ref="X24:Z24"/>
    <mergeCell ref="P23:S23"/>
    <mergeCell ref="X23:Z23"/>
    <mergeCell ref="AA23:AC23"/>
    <mergeCell ref="P24:S24"/>
    <mergeCell ref="L26:N26"/>
    <mergeCell ref="P26:S26"/>
    <mergeCell ref="L25:N25"/>
    <mergeCell ref="P25:S25"/>
    <mergeCell ref="L23:N23"/>
    <mergeCell ref="AG23:AI23"/>
    <mergeCell ref="A20:A23"/>
    <mergeCell ref="G20:H20"/>
    <mergeCell ref="I20:K20"/>
    <mergeCell ref="I23:K23"/>
    <mergeCell ref="AG22:AI22"/>
    <mergeCell ref="L22:N22"/>
    <mergeCell ref="P22:S22"/>
    <mergeCell ref="U22:W22"/>
    <mergeCell ref="X22:Z22"/>
    <mergeCell ref="X15:Z15"/>
    <mergeCell ref="U21:W21"/>
    <mergeCell ref="X21:Z21"/>
    <mergeCell ref="U19:W19"/>
    <mergeCell ref="AG20:AI20"/>
    <mergeCell ref="A18:AR18"/>
    <mergeCell ref="AO20:AO23"/>
    <mergeCell ref="G21:H21"/>
    <mergeCell ref="I21:K21"/>
    <mergeCell ref="L21:N21"/>
    <mergeCell ref="U17:V17"/>
    <mergeCell ref="X17:Y17"/>
    <mergeCell ref="AG17:AI17"/>
    <mergeCell ref="L20:N20"/>
    <mergeCell ref="P20:S20"/>
    <mergeCell ref="AG19:AI19"/>
    <mergeCell ref="X20:Z20"/>
    <mergeCell ref="AA19:AC19"/>
    <mergeCell ref="X16:Z16"/>
    <mergeCell ref="AO13:AO16"/>
    <mergeCell ref="M14:O14"/>
    <mergeCell ref="P14:S14"/>
    <mergeCell ref="U14:W14"/>
    <mergeCell ref="X14:Z14"/>
    <mergeCell ref="AA13:AC13"/>
    <mergeCell ref="AA14:AC14"/>
    <mergeCell ref="U16:W16"/>
    <mergeCell ref="U15:W15"/>
    <mergeCell ref="J16:L16"/>
    <mergeCell ref="M15:O15"/>
    <mergeCell ref="P15:S15"/>
    <mergeCell ref="G14:I14"/>
    <mergeCell ref="J14:L14"/>
    <mergeCell ref="M16:O16"/>
    <mergeCell ref="P16:S16"/>
    <mergeCell ref="G15:I15"/>
    <mergeCell ref="AG16:AI16"/>
    <mergeCell ref="AG15:AI15"/>
    <mergeCell ref="X8:Z8"/>
    <mergeCell ref="AG14:AI14"/>
    <mergeCell ref="AG10:AI10"/>
    <mergeCell ref="AG9:AI9"/>
    <mergeCell ref="X12:Z12"/>
    <mergeCell ref="AG12:AI12"/>
    <mergeCell ref="AA10:AC10"/>
    <mergeCell ref="AG13:AI13"/>
    <mergeCell ref="A40:A43"/>
    <mergeCell ref="A195:A198"/>
    <mergeCell ref="G198:H198"/>
    <mergeCell ref="J198:K198"/>
    <mergeCell ref="X192:Y192"/>
    <mergeCell ref="U45:W45"/>
    <mergeCell ref="X45:Z45"/>
    <mergeCell ref="A46:A50"/>
    <mergeCell ref="G46:H46"/>
    <mergeCell ref="C67:C73"/>
    <mergeCell ref="M13:O13"/>
    <mergeCell ref="U12:W12"/>
    <mergeCell ref="U8:W8"/>
    <mergeCell ref="AA12:AC12"/>
    <mergeCell ref="A7:A10"/>
    <mergeCell ref="X9:Z9"/>
    <mergeCell ref="U13:W13"/>
    <mergeCell ref="X10:Z10"/>
    <mergeCell ref="A13:A16"/>
    <mergeCell ref="G16:I16"/>
    <mergeCell ref="G13:I13"/>
    <mergeCell ref="J13:L13"/>
    <mergeCell ref="G7:I7"/>
    <mergeCell ref="X13:Z13"/>
    <mergeCell ref="J15:L15"/>
    <mergeCell ref="AG6:AI6"/>
    <mergeCell ref="J7:L7"/>
    <mergeCell ref="AG7:AI7"/>
    <mergeCell ref="J8:L8"/>
    <mergeCell ref="P13:S13"/>
    <mergeCell ref="E4:F4"/>
    <mergeCell ref="U10:W10"/>
    <mergeCell ref="U9:W9"/>
    <mergeCell ref="M7:O7"/>
    <mergeCell ref="G9:I9"/>
    <mergeCell ref="J9:L9"/>
    <mergeCell ref="G8:I8"/>
    <mergeCell ref="G4:I4"/>
    <mergeCell ref="J4:L4"/>
    <mergeCell ref="M4:O4"/>
    <mergeCell ref="AO7:AO10"/>
    <mergeCell ref="U4:W4"/>
    <mergeCell ref="M9:O9"/>
    <mergeCell ref="P9:S9"/>
    <mergeCell ref="M10:O10"/>
    <mergeCell ref="U7:W7"/>
    <mergeCell ref="AG8:AI8"/>
    <mergeCell ref="P4:S4"/>
    <mergeCell ref="X7:Z7"/>
    <mergeCell ref="P8:S8"/>
    <mergeCell ref="AM2:AM3"/>
    <mergeCell ref="AN2:AN3"/>
    <mergeCell ref="AO2:AO3"/>
    <mergeCell ref="T2:T3"/>
    <mergeCell ref="X4:Z4"/>
    <mergeCell ref="AG4:AI4"/>
    <mergeCell ref="AA3:AC3"/>
    <mergeCell ref="AA4:AC4"/>
    <mergeCell ref="AD3:AF3"/>
    <mergeCell ref="AD4:AF4"/>
    <mergeCell ref="AP2:AP3"/>
    <mergeCell ref="A2:A3"/>
    <mergeCell ref="B2:B3"/>
    <mergeCell ref="C2:F2"/>
    <mergeCell ref="E3:F3"/>
    <mergeCell ref="G2:S3"/>
    <mergeCell ref="AJ2:AL3"/>
    <mergeCell ref="U2:AI2"/>
    <mergeCell ref="U3:W3"/>
    <mergeCell ref="X3:Z3"/>
    <mergeCell ref="X195:Z195"/>
    <mergeCell ref="AG196:AI196"/>
    <mergeCell ref="AG195:AI195"/>
    <mergeCell ref="G196:H196"/>
    <mergeCell ref="G197:H197"/>
    <mergeCell ref="J197:K197"/>
    <mergeCell ref="X196:Z196"/>
    <mergeCell ref="AD196:AF196"/>
    <mergeCell ref="AD197:AF197"/>
    <mergeCell ref="I39:K39"/>
    <mergeCell ref="L39:N39"/>
    <mergeCell ref="P39:S39"/>
    <mergeCell ref="U39:W39"/>
    <mergeCell ref="U66:W66"/>
    <mergeCell ref="I43:K43"/>
    <mergeCell ref="U52:W52"/>
    <mergeCell ref="I55:K55"/>
    <mergeCell ref="L55:N55"/>
    <mergeCell ref="P55:S55"/>
    <mergeCell ref="AG45:AI45"/>
    <mergeCell ref="I50:K50"/>
    <mergeCell ref="P50:S50"/>
    <mergeCell ref="X46:Z46"/>
    <mergeCell ref="AG46:AI46"/>
    <mergeCell ref="AG50:AI50"/>
    <mergeCell ref="AG48:AI48"/>
    <mergeCell ref="U47:W47"/>
    <mergeCell ref="P46:S46"/>
    <mergeCell ref="X48:Z48"/>
    <mergeCell ref="AG66:AI66"/>
    <mergeCell ref="X52:Z52"/>
    <mergeCell ref="AG52:AI52"/>
    <mergeCell ref="AG61:AI61"/>
    <mergeCell ref="AG63:AI63"/>
    <mergeCell ref="X61:Z61"/>
    <mergeCell ref="X55:Z55"/>
    <mergeCell ref="AG55:AI55"/>
    <mergeCell ref="AG53:AI53"/>
    <mergeCell ref="AG54:AI54"/>
    <mergeCell ref="G40:H40"/>
    <mergeCell ref="I40:K40"/>
    <mergeCell ref="L40:N40"/>
    <mergeCell ref="G43:H43"/>
    <mergeCell ref="G42:H42"/>
    <mergeCell ref="L46:N46"/>
    <mergeCell ref="G48:H48"/>
    <mergeCell ref="I42:K42"/>
    <mergeCell ref="L42:N42"/>
    <mergeCell ref="G41:H41"/>
    <mergeCell ref="I41:K41"/>
    <mergeCell ref="L41:N41"/>
    <mergeCell ref="I46:K46"/>
    <mergeCell ref="L60:N60"/>
    <mergeCell ref="L57:N57"/>
    <mergeCell ref="P41:S41"/>
    <mergeCell ref="L56:N56"/>
    <mergeCell ref="L51:N51"/>
    <mergeCell ref="L43:N43"/>
    <mergeCell ref="P43:S43"/>
    <mergeCell ref="L58:N58"/>
    <mergeCell ref="P58:S58"/>
    <mergeCell ref="P60:S60"/>
    <mergeCell ref="X41:Z41"/>
    <mergeCell ref="U41:W41"/>
    <mergeCell ref="AG38:AI38"/>
    <mergeCell ref="P40:S40"/>
    <mergeCell ref="U40:W40"/>
    <mergeCell ref="X40:Z40"/>
    <mergeCell ref="AG40:AI40"/>
    <mergeCell ref="AG41:AI41"/>
    <mergeCell ref="AA39:AC39"/>
    <mergeCell ref="AA38:AC38"/>
    <mergeCell ref="X140:Z140"/>
    <mergeCell ref="U140:W140"/>
    <mergeCell ref="X42:Z42"/>
    <mergeCell ref="AG42:AI42"/>
    <mergeCell ref="U43:W43"/>
    <mergeCell ref="AG47:AI47"/>
    <mergeCell ref="X47:Z47"/>
    <mergeCell ref="X43:Z43"/>
    <mergeCell ref="X132:Z132"/>
    <mergeCell ref="AD43:AF43"/>
    <mergeCell ref="J155:K155"/>
    <mergeCell ref="AA157:AC157"/>
    <mergeCell ref="AA167:AC167"/>
    <mergeCell ref="G152:H152"/>
    <mergeCell ref="J152:K152"/>
    <mergeCell ref="M152:N152"/>
    <mergeCell ref="X154:Z154"/>
    <mergeCell ref="G154:H154"/>
    <mergeCell ref="J154:K154"/>
    <mergeCell ref="M154:N154"/>
    <mergeCell ref="G50:H50"/>
    <mergeCell ref="E61:F64"/>
    <mergeCell ref="E67:F73"/>
    <mergeCell ref="I60:K60"/>
    <mergeCell ref="I56:K56"/>
    <mergeCell ref="I51:K51"/>
    <mergeCell ref="G57:H57"/>
    <mergeCell ref="I57:K57"/>
    <mergeCell ref="I58:K58"/>
    <mergeCell ref="G64:H64"/>
    <mergeCell ref="X146:Z146"/>
    <mergeCell ref="X50:Z50"/>
    <mergeCell ref="I48:K48"/>
    <mergeCell ref="L48:N48"/>
    <mergeCell ref="P48:S48"/>
    <mergeCell ref="AG152:AI152"/>
    <mergeCell ref="AG146:AI146"/>
    <mergeCell ref="M131:N131"/>
    <mergeCell ref="AA147:AC147"/>
    <mergeCell ref="AA148:AC148"/>
    <mergeCell ref="P154:S154"/>
    <mergeCell ref="P152:S152"/>
    <mergeCell ref="U152:W152"/>
    <mergeCell ref="M153:N153"/>
    <mergeCell ref="P153:S153"/>
    <mergeCell ref="AG158:AI158"/>
    <mergeCell ref="M155:N155"/>
    <mergeCell ref="P155:S155"/>
    <mergeCell ref="P158:S158"/>
    <mergeCell ref="X155:Z155"/>
    <mergeCell ref="U153:W153"/>
    <mergeCell ref="X153:Z153"/>
    <mergeCell ref="AG153:AI153"/>
    <mergeCell ref="U154:W154"/>
    <mergeCell ref="AG167:AI167"/>
    <mergeCell ref="AG183:AI183"/>
    <mergeCell ref="X183:Z183"/>
    <mergeCell ref="U183:W183"/>
    <mergeCell ref="A168:AR168"/>
    <mergeCell ref="A182:AR182"/>
    <mergeCell ref="G170:H170"/>
    <mergeCell ref="A170:A173"/>
    <mergeCell ref="AG171:AI171"/>
    <mergeCell ref="M171:N171"/>
    <mergeCell ref="E169:F169"/>
    <mergeCell ref="U194:W194"/>
    <mergeCell ref="AG169:AI169"/>
    <mergeCell ref="X169:Z169"/>
    <mergeCell ref="P173:S173"/>
    <mergeCell ref="X171:Z171"/>
    <mergeCell ref="AG192:AI192"/>
    <mergeCell ref="AA169:AC169"/>
    <mergeCell ref="AG3:AI3"/>
    <mergeCell ref="AG170:AI170"/>
    <mergeCell ref="AG43:AI43"/>
    <mergeCell ref="AG154:AI154"/>
    <mergeCell ref="AA142:AC142"/>
    <mergeCell ref="AA146:AC146"/>
    <mergeCell ref="AG159:AI159"/>
    <mergeCell ref="A11:AR11"/>
    <mergeCell ref="U35:W35"/>
    <mergeCell ref="A44:AR44"/>
    <mergeCell ref="P42:S42"/>
    <mergeCell ref="U42:W42"/>
    <mergeCell ref="U155:W155"/>
    <mergeCell ref="AG155:AI155"/>
    <mergeCell ref="X35:Z35"/>
    <mergeCell ref="A145:AR145"/>
    <mergeCell ref="U132:W132"/>
    <mergeCell ref="G133:H133"/>
    <mergeCell ref="X157:Z157"/>
    <mergeCell ref="A131:A134"/>
    <mergeCell ref="G131:H131"/>
    <mergeCell ref="C107:C111"/>
    <mergeCell ref="A158:A161"/>
    <mergeCell ref="AQ2:AR2"/>
    <mergeCell ref="X19:Z19"/>
    <mergeCell ref="A79:AR79"/>
    <mergeCell ref="A116:AR116"/>
    <mergeCell ref="A139:AR139"/>
    <mergeCell ref="A5:AR5"/>
    <mergeCell ref="U203:W203"/>
    <mergeCell ref="P131:S131"/>
    <mergeCell ref="U131:W131"/>
    <mergeCell ref="X131:Z131"/>
    <mergeCell ref="AG131:AI131"/>
    <mergeCell ref="G132:H132"/>
    <mergeCell ref="J132:K132"/>
    <mergeCell ref="M132:N132"/>
    <mergeCell ref="P132:S132"/>
    <mergeCell ref="P133:S133"/>
    <mergeCell ref="U133:W133"/>
    <mergeCell ref="M141:N141"/>
    <mergeCell ref="G141:H141"/>
    <mergeCell ref="J141:K141"/>
    <mergeCell ref="M136:N136"/>
    <mergeCell ref="P135:S135"/>
    <mergeCell ref="P138:S138"/>
    <mergeCell ref="U138:W138"/>
    <mergeCell ref="G137:H137"/>
    <mergeCell ref="C20:C23"/>
    <mergeCell ref="X203:Z203"/>
    <mergeCell ref="X134:Z134"/>
    <mergeCell ref="AG134:AI134"/>
    <mergeCell ref="G134:H134"/>
    <mergeCell ref="J134:K134"/>
    <mergeCell ref="M134:N134"/>
    <mergeCell ref="P134:S134"/>
    <mergeCell ref="U134:W134"/>
    <mergeCell ref="AA141:AC141"/>
    <mergeCell ref="D7:D10"/>
    <mergeCell ref="C7:C10"/>
    <mergeCell ref="E7:F10"/>
    <mergeCell ref="C13:C16"/>
    <mergeCell ref="D13:D16"/>
    <mergeCell ref="E13:F16"/>
    <mergeCell ref="C40:C43"/>
    <mergeCell ref="D40:D43"/>
    <mergeCell ref="E40:F43"/>
    <mergeCell ref="C46:C50"/>
    <mergeCell ref="D46:D50"/>
    <mergeCell ref="E46:F50"/>
    <mergeCell ref="D51:D55"/>
    <mergeCell ref="E51:F55"/>
    <mergeCell ref="C56:C60"/>
    <mergeCell ref="D56:D60"/>
    <mergeCell ref="E56:F60"/>
    <mergeCell ref="D75:D78"/>
    <mergeCell ref="E75:F78"/>
    <mergeCell ref="A65:AR65"/>
    <mergeCell ref="G75:H75"/>
    <mergeCell ref="M73:N73"/>
    <mergeCell ref="AA140:AC140"/>
    <mergeCell ref="D81:D85"/>
    <mergeCell ref="C81:C85"/>
    <mergeCell ref="E81:F85"/>
    <mergeCell ref="C99:C102"/>
    <mergeCell ref="D99:D102"/>
    <mergeCell ref="E99:F102"/>
    <mergeCell ref="C127:C130"/>
    <mergeCell ref="J133:K133"/>
    <mergeCell ref="M133:N133"/>
    <mergeCell ref="G78:H78"/>
    <mergeCell ref="C91:C94"/>
    <mergeCell ref="D91:D94"/>
    <mergeCell ref="E91:F94"/>
    <mergeCell ref="C95:C98"/>
    <mergeCell ref="D95:D98"/>
    <mergeCell ref="E95:F98"/>
    <mergeCell ref="D86:D90"/>
    <mergeCell ref="E86:F90"/>
    <mergeCell ref="E80:F80"/>
    <mergeCell ref="D141:D144"/>
    <mergeCell ref="C141:C144"/>
    <mergeCell ref="E141:F144"/>
    <mergeCell ref="D135:D138"/>
    <mergeCell ref="C135:C138"/>
    <mergeCell ref="C131:C134"/>
    <mergeCell ref="A1:AR1"/>
    <mergeCell ref="AA152:AC152"/>
    <mergeCell ref="AA153:AC153"/>
    <mergeCell ref="AA154:AC154"/>
    <mergeCell ref="AA155:AC155"/>
    <mergeCell ref="D147:D150"/>
    <mergeCell ref="C147:C150"/>
    <mergeCell ref="E147:F150"/>
    <mergeCell ref="X151:Y151"/>
    <mergeCell ref="X152:Z152"/>
    <mergeCell ref="AD6:AF6"/>
    <mergeCell ref="AD7:AF7"/>
    <mergeCell ref="AD8:AF8"/>
    <mergeCell ref="AD9:AF9"/>
    <mergeCell ref="AD10:AF10"/>
    <mergeCell ref="AD12:AF12"/>
    <mergeCell ref="AD13:AF13"/>
    <mergeCell ref="AD14:AF14"/>
    <mergeCell ref="AD15:AF15"/>
    <mergeCell ref="AD16:AF16"/>
    <mergeCell ref="AD19:AF19"/>
    <mergeCell ref="AD20:AF20"/>
    <mergeCell ref="AD21:AF21"/>
    <mergeCell ref="AD22:AF22"/>
    <mergeCell ref="AD23:AF23"/>
    <mergeCell ref="AD24:AF24"/>
    <mergeCell ref="AD25:AF25"/>
    <mergeCell ref="AD26:AF26"/>
    <mergeCell ref="AD27:AF27"/>
    <mergeCell ref="AD29:AF29"/>
    <mergeCell ref="AD30:AF30"/>
    <mergeCell ref="AD31:AF31"/>
    <mergeCell ref="AD32:AF32"/>
    <mergeCell ref="AD34:AF34"/>
    <mergeCell ref="AD37:AF37"/>
    <mergeCell ref="AD38:AF38"/>
    <mergeCell ref="AD39:AF39"/>
    <mergeCell ref="AD40:AF40"/>
    <mergeCell ref="AD41:AF41"/>
    <mergeCell ref="AD42:AF42"/>
    <mergeCell ref="AD45:AF45"/>
    <mergeCell ref="AD46:AF46"/>
    <mergeCell ref="AD47:AF47"/>
    <mergeCell ref="AD48:AF48"/>
    <mergeCell ref="AD49:AF49"/>
    <mergeCell ref="AD50:AF50"/>
    <mergeCell ref="AD51:AF51"/>
    <mergeCell ref="AD52:AF52"/>
    <mergeCell ref="AD53:AF53"/>
    <mergeCell ref="AD54:AF54"/>
    <mergeCell ref="AD55:AF55"/>
    <mergeCell ref="AD56:AF56"/>
    <mergeCell ref="AD60:AF60"/>
    <mergeCell ref="AD61:AF61"/>
    <mergeCell ref="AD62:AF62"/>
    <mergeCell ref="AD63:AF63"/>
    <mergeCell ref="AD64:AF64"/>
    <mergeCell ref="AD66:AF66"/>
    <mergeCell ref="AD67:AF70"/>
    <mergeCell ref="AD71:AF71"/>
    <mergeCell ref="AD72:AF72"/>
    <mergeCell ref="AD73:AF73"/>
    <mergeCell ref="AD74:AF74"/>
    <mergeCell ref="AD75:AF75"/>
    <mergeCell ref="AD76:AF76"/>
    <mergeCell ref="AD77:AF77"/>
    <mergeCell ref="AD78:AF78"/>
    <mergeCell ref="AD80:AF80"/>
    <mergeCell ref="AD81:AF81"/>
    <mergeCell ref="AD82:AF82"/>
    <mergeCell ref="AD84:AF84"/>
    <mergeCell ref="AD85:AF85"/>
    <mergeCell ref="AD86:AF86"/>
    <mergeCell ref="AD87:AF87"/>
    <mergeCell ref="AD88:AF88"/>
    <mergeCell ref="AD89:AF89"/>
    <mergeCell ref="AD92:AF92"/>
    <mergeCell ref="AD93:AF93"/>
    <mergeCell ref="AD94:AF94"/>
    <mergeCell ref="AD95:AF95"/>
    <mergeCell ref="AD96:AF96"/>
    <mergeCell ref="AD97:AF97"/>
    <mergeCell ref="AD98:AF98"/>
    <mergeCell ref="AD99:AF99"/>
    <mergeCell ref="AD100:AF100"/>
    <mergeCell ref="AD101:AF101"/>
    <mergeCell ref="AD102:AF102"/>
    <mergeCell ref="AD103:AF103"/>
    <mergeCell ref="AD104:AF104"/>
    <mergeCell ref="AD105:AF105"/>
    <mergeCell ref="AD106:AF106"/>
    <mergeCell ref="AD107:AF107"/>
    <mergeCell ref="AD108:AF108"/>
    <mergeCell ref="AD109:AF109"/>
    <mergeCell ref="AD111:AF111"/>
    <mergeCell ref="AD112:AF112"/>
    <mergeCell ref="AD113:AF113"/>
    <mergeCell ref="AD114:AF114"/>
    <mergeCell ref="AD115:AF115"/>
    <mergeCell ref="AD117:AF117"/>
    <mergeCell ref="AD121:AF121"/>
    <mergeCell ref="AD122:AF123"/>
    <mergeCell ref="AD124:AF124"/>
    <mergeCell ref="AD125:AF125"/>
    <mergeCell ref="AD126:AF126"/>
    <mergeCell ref="AD127:AF127"/>
    <mergeCell ref="AD129:AF129"/>
    <mergeCell ref="AD130:AF130"/>
    <mergeCell ref="AD131:AF131"/>
    <mergeCell ref="AD132:AF132"/>
    <mergeCell ref="AD133:AF133"/>
    <mergeCell ref="AD134:AF134"/>
    <mergeCell ref="AD135:AF135"/>
    <mergeCell ref="AD136:AF136"/>
    <mergeCell ref="AD137:AF137"/>
    <mergeCell ref="AD138:AF138"/>
    <mergeCell ref="AD140:AF140"/>
    <mergeCell ref="AD141:AF141"/>
    <mergeCell ref="AD142:AF142"/>
    <mergeCell ref="AD143:AF143"/>
    <mergeCell ref="AD144:AF144"/>
    <mergeCell ref="AD146:AF146"/>
    <mergeCell ref="AD147:AF147"/>
    <mergeCell ref="AD148:AF148"/>
    <mergeCell ref="AD149:AF149"/>
    <mergeCell ref="AD150:AF150"/>
    <mergeCell ref="AD151:AF151"/>
    <mergeCell ref="AD152:AF152"/>
    <mergeCell ref="AD153:AF153"/>
    <mergeCell ref="AD154:AF154"/>
    <mergeCell ref="AD155:AF155"/>
    <mergeCell ref="AD157:AF157"/>
    <mergeCell ref="AD158:AF158"/>
    <mergeCell ref="AD159:AF159"/>
    <mergeCell ref="AD160:AF160"/>
    <mergeCell ref="AD161:AF161"/>
    <mergeCell ref="AD165:AF165"/>
    <mergeCell ref="AD167:AF167"/>
    <mergeCell ref="AD169:AF169"/>
    <mergeCell ref="AD170:AF170"/>
    <mergeCell ref="AD171:AF171"/>
    <mergeCell ref="AD172:AF172"/>
    <mergeCell ref="AD174:AF174"/>
    <mergeCell ref="AD175:AF175"/>
    <mergeCell ref="AD176:AF176"/>
    <mergeCell ref="AD177:AF177"/>
    <mergeCell ref="AD178:AF178"/>
    <mergeCell ref="AD179:AF179"/>
    <mergeCell ref="AD180:AF180"/>
    <mergeCell ref="AD181:AF181"/>
    <mergeCell ref="AD183:AF183"/>
    <mergeCell ref="AD184:AF184"/>
    <mergeCell ref="AD185:AF185"/>
    <mergeCell ref="AD186:AF186"/>
    <mergeCell ref="AD188:AF188"/>
    <mergeCell ref="AD189:AF189"/>
    <mergeCell ref="AD190:AF190"/>
    <mergeCell ref="AD191:AF191"/>
    <mergeCell ref="AD194:AF194"/>
    <mergeCell ref="AD195:AF195"/>
    <mergeCell ref="AD198:AF198"/>
    <mergeCell ref="AD199:AF199"/>
    <mergeCell ref="AD200:AF200"/>
    <mergeCell ref="AD201:AF201"/>
    <mergeCell ref="AD202:AF202"/>
    <mergeCell ref="AD203:AF203"/>
  </mergeCells>
  <printOptions/>
  <pageMargins left="0.3937007874015748" right="0.2362204724409449" top="0.2755905511811024" bottom="0.4330708661417323" header="0.31496062992125984" footer="0.31496062992125984"/>
  <pageSetup horizontalDpi="600" verticalDpi="600" orientation="portrait" paperSize="9" scale="41" r:id="rId1"/>
  <rowBreaks count="3" manualBreakCount="3">
    <brk id="43" max="255" man="1"/>
    <brk id="102" max="255" man="1"/>
    <brk id="165" max="255" man="1"/>
  </rowBreaks>
  <colBreaks count="1" manualBreakCount="1">
    <brk id="44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Быкина</dc:creator>
  <cp:keywords/>
  <dc:description/>
  <cp:lastModifiedBy>НАТАЛЬЯ БЮДЖЕТ</cp:lastModifiedBy>
  <cp:lastPrinted>2015-10-07T03:29:00Z</cp:lastPrinted>
  <dcterms:created xsi:type="dcterms:W3CDTF">2013-09-04T04:04:09Z</dcterms:created>
  <dcterms:modified xsi:type="dcterms:W3CDTF">2017-02-16T07:47:02Z</dcterms:modified>
  <cp:category/>
  <cp:version/>
  <cp:contentType/>
  <cp:contentStatus/>
</cp:coreProperties>
</file>