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8010" activeTab="0"/>
  </bookViews>
  <sheets>
    <sheet name="2016" sheetId="1" r:id="rId1"/>
    <sheet name="февраль" sheetId="2" state="hidden" r:id="rId2"/>
    <sheet name="Лист1" sheetId="3" state="hidden" r:id="rId3"/>
  </sheets>
  <definedNames>
    <definedName name="_xlnm.Print_Area" localSheetId="0">'2016'!$A$1:$R$154</definedName>
  </definedNames>
  <calcPr fullCalcOnLoad="1"/>
</workbook>
</file>

<file path=xl/sharedStrings.xml><?xml version="1.0" encoding="utf-8"?>
<sst xmlns="http://schemas.openxmlformats.org/spreadsheetml/2006/main" count="1291" uniqueCount="304">
  <si>
    <t>Наименование расхода</t>
  </si>
  <si>
    <t>Сумма с учетом изменений</t>
  </si>
  <si>
    <t>5</t>
  </si>
  <si>
    <t>Сельское поселение</t>
  </si>
  <si>
    <t>0</t>
  </si>
  <si>
    <t>121</t>
  </si>
  <si>
    <t>Фонд оплаты труда и страховые взносы</t>
  </si>
  <si>
    <t>122</t>
  </si>
  <si>
    <t>Иные выплаты персоналу за исключением фонда оплаты труда</t>
  </si>
  <si>
    <t>242</t>
  </si>
  <si>
    <t>Закупка товаров, работ, услугв сфере информационно-коммуникационных технологий</t>
  </si>
  <si>
    <t>244</t>
  </si>
  <si>
    <t>Прочая закупка товаров, работ и услуг для государственных нужд</t>
  </si>
  <si>
    <t>Целевые программы муниципальных образований</t>
  </si>
  <si>
    <t>2180100</t>
  </si>
  <si>
    <t>Мероприятия по предупреждению и ликвидации последствий чрезвычайных ситуаций и стихийных бедствий</t>
  </si>
  <si>
    <t>ПРОФЕССИОНАЛЬНАЯ ПОДГОТОВКА, ПЕРЕПОДГОТОВКА И ПОВЫШЕНИЕ КВАЛИФИКАЦИИ</t>
  </si>
  <si>
    <t>4297800</t>
  </si>
  <si>
    <t>Учебные заведения и курсы по переподготовке кадров</t>
  </si>
  <si>
    <t>5058600</t>
  </si>
  <si>
    <t>Оказание других видов социальной помощи</t>
  </si>
  <si>
    <t>321</t>
  </si>
  <si>
    <t>Пособия и компенсации гражданам и иные социальные выплаты, кроме публичных нормативных обязательств</t>
  </si>
  <si>
    <t>ПРОЧИЕ МЕЖБЮДЖЕТНЫЕ ТРАНСФЕРТЫ ОБЩЕГО ХАРАКТЕРА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</si>
  <si>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</si>
  <si>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заключены</t>
  </si>
  <si>
    <t>540</t>
  </si>
  <si>
    <t xml:space="preserve"> Иные межбюджетные трансферты </t>
  </si>
  <si>
    <t>ИТОГО</t>
  </si>
  <si>
    <t>851</t>
  </si>
  <si>
    <t>852</t>
  </si>
  <si>
    <t>Уплата налогов на имущество организаций и земельный налог</t>
  </si>
  <si>
    <t>Уплата прочих налогов, сборов и иных обязательных  платежей</t>
  </si>
  <si>
    <t>7957505</t>
  </si>
  <si>
    <t>7958000</t>
  </si>
  <si>
    <t>7957500</t>
  </si>
  <si>
    <t>Молодежная политика и оздоровление детей</t>
  </si>
  <si>
    <t>4319900</t>
  </si>
  <si>
    <t>Дорожное хозяйство (дорожные фонды)</t>
  </si>
  <si>
    <t>Целевые программы муниципальных образований (программа "Развития автомобильных дорог общего пользования местного значения сельского поселения")</t>
  </si>
  <si>
    <t>Прочия закупка товаров и услуг для государственных нужд</t>
  </si>
  <si>
    <t>Коммунальное хозяйство</t>
  </si>
  <si>
    <t>7957700</t>
  </si>
  <si>
    <t>7957710</t>
  </si>
  <si>
    <t>ВЦП "Коммунальное развитие систем коммунальной инфраструктуры Верх-Уймонского сельского поселения</t>
  </si>
  <si>
    <t>7957711</t>
  </si>
  <si>
    <t>Мероприятия в области водоснабжения</t>
  </si>
  <si>
    <t>Ремонт и содержание водопровода</t>
  </si>
  <si>
    <t>990Г801</t>
  </si>
  <si>
    <t>Глава сельского поселения и его заместители</t>
  </si>
  <si>
    <t>Внепрограммная напровление деятельности администрации сельского поселения</t>
  </si>
  <si>
    <t>фонд оплаты труда и страховые взносы</t>
  </si>
  <si>
    <t>990Л801</t>
  </si>
  <si>
    <t>Материально- техническое обеспечение администрации сельского поселения</t>
  </si>
  <si>
    <t>990Л811</t>
  </si>
  <si>
    <t>Материально- техническое обеспечение администрации сельского поселения.МОП</t>
  </si>
  <si>
    <t>Централизованное обслуживание администрации сельского поселения</t>
  </si>
  <si>
    <t>990Ц801</t>
  </si>
  <si>
    <t>0121003</t>
  </si>
  <si>
    <t>0020300</t>
  </si>
  <si>
    <t>Глава муниципального образования</t>
  </si>
  <si>
    <t>0020400</t>
  </si>
  <si>
    <t>Центральный аппарат</t>
  </si>
  <si>
    <t>Центральный аппарат (МОП)</t>
  </si>
  <si>
    <t>0020401</t>
  </si>
  <si>
    <t>Другие общегосударственные вопросы</t>
  </si>
  <si>
    <t>Учреждения по обеспечению хозяйственного обслуживания</t>
  </si>
  <si>
    <t>0939900</t>
  </si>
  <si>
    <t>0131000</t>
  </si>
  <si>
    <t>0131001</t>
  </si>
  <si>
    <t>7959000</t>
  </si>
  <si>
    <t>9905118</t>
  </si>
  <si>
    <t>0131003</t>
  </si>
  <si>
    <t>№ п/п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</si>
  <si>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</si>
  <si>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</si>
  <si>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</si>
  <si>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</si>
  <si>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</si>
  <si>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Изменения (+;-)</t>
  </si>
  <si>
    <t>0131002</t>
  </si>
  <si>
    <t>4</t>
  </si>
  <si>
    <t>6</t>
  </si>
  <si>
    <t>8</t>
  </si>
  <si>
    <t>9</t>
  </si>
  <si>
    <t>01</t>
  </si>
  <si>
    <t>02</t>
  </si>
  <si>
    <t>04</t>
  </si>
  <si>
    <t>13</t>
  </si>
  <si>
    <t>03</t>
  </si>
  <si>
    <t>09</t>
  </si>
  <si>
    <t>14</t>
  </si>
  <si>
    <t>05</t>
  </si>
  <si>
    <t>07</t>
  </si>
  <si>
    <t>08</t>
  </si>
  <si>
    <t>10</t>
  </si>
  <si>
    <t>11</t>
  </si>
  <si>
    <t>Приложение № 7</t>
  </si>
  <si>
    <t>99 0 П801</t>
  </si>
  <si>
    <t>Повышение квалификации работников сельского поселения</t>
  </si>
  <si>
    <t xml:space="preserve">Ведомственная структура расходов бюджета </t>
  </si>
  <si>
    <t>801</t>
  </si>
  <si>
    <t>12</t>
  </si>
  <si>
    <t>0111059</t>
  </si>
  <si>
    <t>(рублей)</t>
  </si>
  <si>
    <t>3</t>
  </si>
  <si>
    <t xml:space="preserve">Осуществление первичного воинского учета на территориях, где отсутствуют военные комиссариаты  </t>
  </si>
  <si>
    <t>Обеспечение деятельности подведомственных учреждений (молодежный центр)</t>
  </si>
  <si>
    <t>99</t>
  </si>
  <si>
    <t>9909999</t>
  </si>
  <si>
    <t>999</t>
  </si>
  <si>
    <t>Условно утвержденные расходы</t>
  </si>
  <si>
    <t>0121058</t>
  </si>
  <si>
    <t>0121056</t>
  </si>
  <si>
    <t>0121057</t>
  </si>
  <si>
    <t>Резервный фонд</t>
  </si>
  <si>
    <t>870</t>
  </si>
  <si>
    <t>Резервные средства</t>
  </si>
  <si>
    <t>0122003</t>
  </si>
  <si>
    <t>99000Ш1</t>
  </si>
  <si>
    <t>0121053</t>
  </si>
  <si>
    <t>0121052</t>
  </si>
  <si>
    <t>Мероприятия по профилактике терроризма и экстремизма в рамках подпрограммы «Комлексное совершенствование социально-экономических процессов в Верх-Уймонском сельском поселении на 2015-2018 годы»</t>
  </si>
  <si>
    <t>Прочие мероприятия в рамках под программы "Развития систем жизниобеспечения" муниципальной программы "Комлексное совершенствование социально-экономических процессов в Верх-Уймонском сельском поселении на 2015-2018 годы"</t>
  </si>
  <si>
    <t>Осуществление переданных полномочий по организации утилизации отходов (буртовке) в рамках подпрограммы "Развития систем жизнеобеспечения" муниципальной программы "Комлексное совершенствование социально-экономических процессов в Верх-Уймонском сельском поселении на 2015-2018 годы"</t>
  </si>
  <si>
    <t>Осуществление переданных полномочий по организации сбора и вывоза бытовых отходов и мусора в рамках подпрограммы «Развития систем жизнеобеспечения» муниципальной программы "Комлексное совершенствование социально-экономических процессов в Верх-Уймонском сельском поселении на 2015-2018 годы»</t>
  </si>
  <si>
    <t>Организация и осуществление мероприятий молодежных центров  в рамках подпрограммы «Развития систем жизнеобеспечения» муниципальной программы "Комлексное совершенствование социально-экономических процессов в Верх-Уймонском сельском поселении на 2015-2018 годы»</t>
  </si>
  <si>
    <t>Осуществление переданных полномочий на содержание мест захоронения в рамках подпрограммы «Развития систем жизнеобеспечения» муниципальной программы "Комлексное совершенствование социально-экономических процессов в Верх-Уймонском сельском поселении на 2015-2018 годы»</t>
  </si>
  <si>
    <t>Осуществление переданных полномочий по предупреждению и ликвидации последствий чрезвычайных ситуаций в границах поселения в рамках подпрограммы «Развитие систем жизнеобеспечения» муниципальной программы «Комплексное совершенствование социально-экономических процессов в Верх-Уймонском сельском поселении на 2015-2018 годы»</t>
  </si>
  <si>
    <t>Сохранение автомобильных дорогв рамках подпрограммы «Развитие систем жизнеобеспечения»муниципальной программы «Комплексное совершенствование социально-экономических процессов в Верх-Уймонском  сельском поселении на 2015-2018 годы»</t>
  </si>
  <si>
    <t>01 2 30Д0</t>
  </si>
  <si>
    <t>Целевые программы муниципальных образований (Развитие культуры Верх-Уймонского сельского поселения на 2015-2018годы"</t>
  </si>
  <si>
    <t>Целевые программы муниципальных образований (Развитие физической культуры и спорта Верх-Уймонского сельского поселения на 2015-2018годы"</t>
  </si>
  <si>
    <t>Обеспечение деятельности учреждений культуры в рамках подпрограммы "Развитие социальной сферы" муниципальной программы "Комлексное совершенствование социально-экономических процессов в Верх-Уймонском сельском поселении на 2015-2018годы"</t>
  </si>
  <si>
    <t>9900800</t>
  </si>
  <si>
    <t>0121000</t>
  </si>
  <si>
    <t>Повышение уровня благоустройства  территории Верх-Уймонского сельского поселения в рамках программы  "Комлексное совершенствование социально-экономических процессов в Верх-Уймонском сельском поселении на 2015-2018 годы"</t>
  </si>
  <si>
    <t xml:space="preserve"> поселения на 2015 и на  плановый период 2016 и 2017 годов"</t>
  </si>
  <si>
    <t>Обеспечение сбалансированности бюджета в рамках подпрограммы «Обеспечение развития экономического потенциала и обеспечение сбалансированности бюджета» муниципальной программы "Комплексное совершенствование социально-экономических процессов в Верх-Уймонском  сельском поселении на 2015-2018 годы»</t>
  </si>
  <si>
    <t>0111000</t>
  </si>
  <si>
    <t>0122000</t>
  </si>
  <si>
    <t>Обеспечение безопасности населенияв рамках подпрограммы «Развитие систем жизнеобеспечения» муниципальной программы «Комплексное совершенствование социально-экономических процессов в Верх-Уймонском сельском поселении на 2015-2018 годы»</t>
  </si>
  <si>
    <t>к решению" О внесении изменений и дополнений</t>
  </si>
  <si>
    <t>в решение " О Бюджете Верх-Уймонского сельского</t>
  </si>
  <si>
    <t>к решению" О Бюджете Верх-Уймонского сельского</t>
  </si>
  <si>
    <t>99 0 00  00000</t>
  </si>
  <si>
    <t>99 0 А0  00200</t>
  </si>
  <si>
    <t>Непрограммное направление деятельности администрации сельского поселения</t>
  </si>
  <si>
    <t>Глава сельского поселения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</si>
  <si>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</si>
  <si>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</si>
  <si>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99 0 А0  00100</t>
  </si>
  <si>
    <t>99 0 А0  00110</t>
  </si>
  <si>
    <t>Расходы на выплаты по оплате труда работниковадминистрации сельского поселения</t>
  </si>
  <si>
    <t>Прочая закупка товаров, работ и услуг для обеспечения государственных (муниципальных) нужд</t>
  </si>
  <si>
    <t>99 0 А0  00190</t>
  </si>
  <si>
    <t>Расходы на обеспечение функций  администрации сельского поселения</t>
  </si>
  <si>
    <t>99 0 00 0Ш000</t>
  </si>
  <si>
    <t>Резервные фонды</t>
  </si>
  <si>
    <t>Субвенции на осуществление первичного воинского учета на территориях, где отсутствуют военные комиссариаты</t>
  </si>
  <si>
    <t>99 0 00 51180</t>
  </si>
  <si>
    <t>01 2 02 00000</t>
  </si>
  <si>
    <t>01 2 04 00000</t>
  </si>
  <si>
    <t>Осуществление муниципального земельного контроля за использованием земель поселения</t>
  </si>
  <si>
    <t>01 1 01 02000</t>
  </si>
  <si>
    <t>01 2 01 00000</t>
  </si>
  <si>
    <t xml:space="preserve">Содержание мест захоронения </t>
  </si>
  <si>
    <t>Прочие мероприятия по благоустройству</t>
  </si>
  <si>
    <t>Иные межбюджетные трансферты на осуществление переданных полномочий по организации утилизации отходов (буртовке)</t>
  </si>
  <si>
    <t>01 2 01 04И10</t>
  </si>
  <si>
    <t>Основное мероприятие "Развитие культуры и спорта"</t>
  </si>
  <si>
    <t>Обеспечение деятельности учреждений  культуры</t>
  </si>
  <si>
    <t>01 3 01 00000</t>
  </si>
  <si>
    <t>01 3 01 01000</t>
  </si>
  <si>
    <t>Основное мероприятие "Организация и осуществление мероприятий молодежных центров"</t>
  </si>
  <si>
    <t>01 3 03 00000</t>
  </si>
  <si>
    <t>Осуществление мероприятий по физической культуре и спорту</t>
  </si>
  <si>
    <t>01 3 01 02000</t>
  </si>
  <si>
    <t>Пенсионное обеспечение</t>
  </si>
  <si>
    <t>0131004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</si>
  <si>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</si>
  <si>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</si>
  <si>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Материально- техническое обеспечение администрации сельского поселения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</si>
  <si>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</si>
  <si>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</si>
  <si>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</si>
  <si>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</si>
  <si>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Благоустройство</t>
  </si>
  <si>
    <t>Культура</t>
  </si>
  <si>
    <t>Другие вопросы в области физической культуры и спорта</t>
  </si>
  <si>
    <t>Приложение № 8</t>
  </si>
  <si>
    <t xml:space="preserve">                                                  поселения на 2015 и на  плановый период 2016 и 2017 годов"</t>
  </si>
  <si>
    <t>Ведомственная структура расходов бюджета Верх-Уймонского сельского поселения на 2016-2017 годы</t>
  </si>
  <si>
    <t xml:space="preserve">  </t>
  </si>
  <si>
    <t>сумма 2016 г.</t>
  </si>
  <si>
    <t xml:space="preserve">   </t>
  </si>
  <si>
    <t>ФУНКЦИОНИРОВАНИЕ ВЫСШЕГО ДОЛЖНОСТНОГО ЛИЦА СУБЪЕКТА РОССИЙСКОЙ ФЕДЕРАЦИИ И МУНИЦИПАЛЬНОГО ОБРАЗОВАНИЯ</t>
  </si>
  <si>
    <t>469757,43</t>
  </si>
  <si>
    <t xml:space="preserve">Функционирование правительства российской федерации, высших исполнительных органов государственной власти субъектов </t>
  </si>
  <si>
    <t>Мобилизация и воинская подготовка</t>
  </si>
  <si>
    <t xml:space="preserve">ЗАЩИТА НАСЕЛЕНИЯ И ТЕРРИТОРИИ ОТ ЧРЕЗВЫЧАЙНЫХ СИТУАЦИЙ ПРИРОДНОГО И ТЕХНОГЕННОГО ХАРАКТЕРА, ГРАЖДАНСКАЯ </t>
  </si>
  <si>
    <t>Осуществление переданных полномочий по предупреждению и ликвидации последствий чрезвычайных ситуаций в границах поселения в рамках подпрограммы «Развитие систем жизнеобеспечения» муниципальной программы «Развитие территории  Верх-Уймонского сельского поселения на 2015-2018 годы"</t>
  </si>
  <si>
    <t>ДРУГИЕ ВОПРОСЫ В ОБЛАСТИ НАЦИОНАЛЬНОЙ БЕЗОПАСНОСТИ И ПРАВООХРАНИТЕЛЬНОЙ ДЕЯТЕЛЬНОСТИ</t>
  </si>
  <si>
    <t>Обеспечение безопасности населенияв рамках подпрограммы «Развитие систем жизнеобеспечения» муниципальной программы  "Развитие территории  Верх-Уймонского сельского поселения на 2015-2018 годы"</t>
  </si>
  <si>
    <t>Мероприятия по профилактике терроризма и экстремизма в рамках подпрограммы «Развитие территории  Верх-Уймонского сельского поселения на 2015-2018 годы"</t>
  </si>
  <si>
    <t>Другие вопросы в национальной экономике</t>
  </si>
  <si>
    <t>Обеспечение сбалансированности бюджета в рамках подпрограммы «Обеспечение развития экономического потенциала и обеспечение сбалансированности бюджета» муниципальной программы «Развитие территории МО Верх-Уймонского сельского поселения на 2015-2018 годы»</t>
  </si>
  <si>
    <t>На осуществление переданных полномочий по муниципальному земельному за использованием земель поселения в рамках подпрограммы "Обеспечение развития экономического потенциала и обеспечение сбалансированности бюджета" муниципальной программы "Развитие территории  Верх-Уймонского сельского поселения на 2015-2018 годы"</t>
  </si>
  <si>
    <t>Осуществление переданных полномочий по муниципальному земельному за использованием земель поселения в рамках подпрограммы "Обеспечение развития экономического потенциала и обеспечение сбалансированности бюджета" муниципальной программы "Комлексное совершенствование социально-экономических процессов в Верх-Уймонском сельском поселении на 2015-2018 годы"</t>
  </si>
  <si>
    <t>Повышение уровня благоустройства  территории Верх-Уймонского сельского поселения в рамках подпрограммы«Развития систем жизнеобеспечения» муниципальной программы "Развитие территории  Верх-Уймонского сельского поселения на 2015-2018 годы"</t>
  </si>
  <si>
    <t>Осуществление переданных полномочий  по организации в границах поселения водоснабжения населения в рамках подпрограммы «Развития систем жизнеобеспечения» муниципальной программы «Развитие территории  Верх-Уймонского сельского поселения на 2015-2018 годы»</t>
  </si>
  <si>
    <t>Повышение уровня благоустройства  территории Верх-Уймонского сельского поселения в рамках подпрограммы «Развитие систем жизнеобеспечения» муниципальной программы "Комплексное совершенствование социально-экономических процессов в Верх-Уймонском  сельском поселении на 2015-2018 годы»</t>
  </si>
  <si>
    <t>Осуществление переданных полномочий  по организации в границах поселения водоснабжения населения в рамках подпрограммы «Развития систем жизнеобеспечения» муниципальной программы"Комплексное совершенствование социально-экономических процессов в Верх-Уймонском  сельском поселении на 2015-2018 годы»</t>
  </si>
  <si>
    <t>БЛАГОУСТРОЙСТВО</t>
  </si>
  <si>
    <t xml:space="preserve">Повышение уровня благоустройства  территории Верх-Уймонского сельского поселения в рамках подпрограммы «Развития систем жизнеобеспечения», муниципальной программы «Развитие территории Верх-Уймонского сельского поселения на 2015-2018 годы» </t>
  </si>
  <si>
    <t>Прочие мероприятия в рамках под программы "Развития систем жизниобеспечения" муниципальной программы "Развитие территории  Верх-Уймонского сельского поселения на 2015-2018 годы"</t>
  </si>
  <si>
    <t>Осуществление переданных полномочий по организации сбора и вывоза бытовых отходов в рамках подпрограммы «Развития систем жизнеобеспечения» муниципальной программы "Развитие территории  Верх-Уймонского сельского поселения на 2015-2018 годы"</t>
  </si>
  <si>
    <t>Осуществление переданных полномочий на содержание мест захоронения в рамках подпрограммы «Развития систем жизнеобеспечения» муниципальной программы "Развитие территории  Верх-Уймонского сельского поселения на 2015-2018 годы"</t>
  </si>
  <si>
    <t>Развитие социально-культурной сферы на территории МО «Верх-Уймонское сельское поселение»  в рамках подпрограммы «Развитие социальной сферы» муниципальной программы  "Развитие территории МО Верх-Уймонского сельского поселения на 2015-2018 годы"</t>
  </si>
  <si>
    <t>Обеспечение деятельности молодежного центра в рамках подпрограммы "Развитие социальной сферы" муниципальной программы "Развитие территории  Верх-Уймонского сельского поселения на 2015-2018 годы"</t>
  </si>
  <si>
    <t>Развитие социально-культурной сферы на территории  «Верх-Уймонское сельское поселение»  в рамках подпрограммы «Развитие социальной сферы» муниципальной программы "Комлексное совершенствование социально-экономических процессов в Верх-Уймонском сельском поселении на 2015-2018 годы»</t>
  </si>
  <si>
    <t>КУЛЬТУРА</t>
  </si>
  <si>
    <t>Развитие культуры и спорта на территории МО "Верх-Уймонского сельского поселения" в рамках подпограммы "Развитие социальной сферы" муниципальной программы "Развитие территории  МО Верх-Уймонского сельского поселения на 2015-2018 годы"</t>
  </si>
  <si>
    <t>Обеспечение деятельности учреждений культуры в рамках подпрограммы "Развитие социальной сферы" муниципальной программы "Развитие территории  Верх-Уймонского сельского поселения на 2015-2018 годы"</t>
  </si>
  <si>
    <t>Развитие социально-культурной сферы на территории  «Верх-Уймонского сельского поселения" в рамках подпограммы "Развитие социальной сферы" муниципальной программы "Комлексное совершенствование социально-экономических процессов в Верх-Уймонском сельском поселении на 2015-2018годы"</t>
  </si>
  <si>
    <t>Физическая культура и спорт</t>
  </si>
  <si>
    <t>Развитие социально-культурной сферы на территории  МО «Верх-Уймонского сельского поселения" в рамках подпограммы "Развитие социальной сферы" муниципальной программы "Развитие территории  МО Верх-Уймонского сельского поселения на 2015-2018 годы"</t>
  </si>
  <si>
    <t>Осуществление мероприятий по физической культуры и спорта в рамках подпрограммы «Развитие социальной сферы» муниципальной программы "Развитие территории  МО Верх-Уймонского сельского поселения на 2015-2018 годы"</t>
  </si>
  <si>
    <t>Осуществление мероприятий по физической культуры и спорта в рамках подпрограммы «Развитие социальной сферы» муниципальной программы "Комлексное совершенствование социально-экономических процессов в Верх-Уймонском сельском поселении на 2015-2018годы"</t>
  </si>
  <si>
    <t>99 0 Ц0 00100</t>
  </si>
  <si>
    <t>01 1 01 00000</t>
  </si>
  <si>
    <t>Основное мероприятие "Обеспечение сбалансированности бюджета"</t>
  </si>
  <si>
    <t>Публичные нормативные социальные выплаты гражданам</t>
  </si>
  <si>
    <t>Мероприятия по уличному освещению</t>
  </si>
  <si>
    <t>01 2 01 01 000</t>
  </si>
  <si>
    <t>Мероприятия по озеленению</t>
  </si>
  <si>
    <t>01 2 01 02 000</t>
  </si>
  <si>
    <t>01 2 01 03 000</t>
  </si>
  <si>
    <t>Участие в организации деятельности по сбору и транспортированию твердых комунальных отходов</t>
  </si>
  <si>
    <t>01 2 01 04 000</t>
  </si>
  <si>
    <t>01 2 01 05 000</t>
  </si>
  <si>
    <t>Предоставление гарантий муниципальным служащим</t>
  </si>
  <si>
    <t>01 3 02 01000</t>
  </si>
  <si>
    <t>0122001</t>
  </si>
  <si>
    <t>01 3 02 02000</t>
  </si>
  <si>
    <t>Основное мероприятие "Предупреждение и ликвидация последствий чрезвычайных ситуаций в границах  Чендекского сельского поселения"</t>
  </si>
  <si>
    <t>Обеспечение пожарной безопасности</t>
  </si>
  <si>
    <t>01 2 03 00000</t>
  </si>
  <si>
    <t>Основное мероприятие "Обеспечение первичных мер пожарной безопасности в границах Чендекского сельского поселения"</t>
  </si>
  <si>
    <t>Основное мероприятие " Повышение уровня благоустройства территории Чендекского сельского поселения"</t>
  </si>
  <si>
    <t>Социальное обеспечение населения</t>
  </si>
  <si>
    <t>Оказание поддержки гражданам</t>
  </si>
  <si>
    <t>Посорбие и компенсации гражданам и иные социальные выплаты,кроме публичных нормативных обязательств</t>
  </si>
  <si>
    <t>к решению" О Бюджете муниципального образования " Чендекское  сельское</t>
  </si>
  <si>
    <t>Приложение № 6</t>
  </si>
  <si>
    <t>Итого</t>
  </si>
  <si>
    <t>Мероприятия по профилактике терроризма и экстремизма в рамках подпрограммы «Комлексное совершенствование социально-экономических процессов в Чендекском сельском поселении на 2015-2018 годы»</t>
  </si>
  <si>
    <t>Основное мероприятие "Участие в профилактике терроризма и экстремизма  на территории Чендекского сельского поселения"</t>
  </si>
  <si>
    <t xml:space="preserve"> поселение" на 2016 год</t>
  </si>
  <si>
    <t>Ведомственная структура расходов местного бюджета на 2016 год</t>
  </si>
  <si>
    <t>100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</si>
  <si>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</si>
  <si>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200</t>
  </si>
  <si>
    <t>800</t>
  </si>
  <si>
    <t xml:space="preserve"> Закупка товаров, работ и услуг для  государственных (муниципальных) нужд</t>
  </si>
  <si>
    <t>Иные бюджетные ассигнования</t>
  </si>
  <si>
    <t>99 0 Ц0 00190</t>
  </si>
  <si>
    <t>Резервный фонд МО Чендекское сельское поселение</t>
  </si>
  <si>
    <t>312</t>
  </si>
  <si>
    <t>01 3 02 00000</t>
  </si>
  <si>
    <t>300</t>
  </si>
  <si>
    <t>Социальное обеспечение и иные выплаты населению</t>
  </si>
  <si>
    <t>Основное мероприятие "Предоставление дополнительных гарантий отдельным категориям граждан"</t>
  </si>
  <si>
    <t>*</t>
  </si>
  <si>
    <t>Материально-техническое обеспечение  бухгалтерии сельского поселения</t>
  </si>
  <si>
    <t>Осуществление переданных полномочий по организации утилизации  отходов (буртовке)  в рамках подпрограммы "Развитие систем жизнеобеспечения" муниципальной программы «Комплексное совершенствование социально-экономических процессов в  Чендекском сельском поселении на 2015-2018 годы»</t>
  </si>
  <si>
    <t>Прочие мероприятия  в рамках подпрограммы "Развитие систем жизнеобеспечения" муниципальной программы "Комплексное савершенствование-социально-экономических прцессов в Чендекском сельском поселениина 2015-2018 годы."</t>
  </si>
  <si>
    <t>Осуществление переданных полномочий по муниципальному земельному контролю, за использованием земель поселением в рамках подпрограммы "Обеспечение развития экономического потенциала и обеспечение сбалансированности бюджета" муниципальной программы  " Комплекссное совершенствование социально-экономических процессов в Чендекском сельском поселении на 2015-2018 годы"</t>
  </si>
  <si>
    <t>Осуществление переданных полномочий на содержание мест захоронения в рамках подпрограммы " Развитие систем жизнеобеспечения" муниципальной программы "Комплексное совершенствование социально-экономических процессов в Чендекском сельском поселении на 2015-2018 годы"</t>
  </si>
  <si>
    <t xml:space="preserve">Огранизация и осуществление мероприятий молодежных центров в рамках подпрограммы "Развитие социальной сферы" муниципальной программы "Комплексное совершенствование социально-экономических процессов в Чендекском сельском поселении на 2015-2018 годы" </t>
  </si>
  <si>
    <t>Обеспечение деятельности культуры в рамках подпрограммы "Развитие социальной сферы" муниципальной программы "Комплексное совершенствование социально-экономических процессов в Чендекском сельском поселении на 2015-2018 годы"</t>
  </si>
  <si>
    <t>Осуществление мероприятий по физической культуле и спорта в рамках подпрограммы "Развитие социальной сферы" муниципальной программы "Комплексное совершенствование социально-экономических процессов в Чендекском сельском поселении на 2015-2018 годы"</t>
  </si>
  <si>
    <t>Мероприятия по профилактике терроризма и экстремизма в  рамках подпрограммы "Развитие систем жизнеобеспечения"муниципальной программы ""Комплексное совершенствование социально-экономических процессов в Чендекском сельском поселении на 2015-2018 годы"</t>
  </si>
  <si>
    <t>Осуществление переданных полномочий по организации сбора и вывоза бытовых отходов и мусора в рамках подпрограммы "Развитие систем жизнеобеспечения "муниципальной программы "Комплексное совершенствование социально-экономических процессов в  Чендекском сельском поселении на 2015-2018 годы»</t>
  </si>
  <si>
    <t>Расходы на обеспечение функций работников  бухгалтерии сельского поселения</t>
  </si>
  <si>
    <t>Оказание поддержки гражданам в рамках подпрограммы "Развитие систем жизнеобеспечения" муниципальной программы "Комплексное совершенствование социально-экономических процессов в Чендекском сельском поселении на 2015-2018 годы"</t>
  </si>
  <si>
    <t>Выплаты гарантий муниципальным служащим в рамках подпрограммы "Развитие социальной сферы" муниципальной программы "Комплексное совершенствование социально-экономических процессов в Чендекском сельском поселении на 2015-2018 годы"</t>
  </si>
  <si>
    <t>99 0 К0 00000</t>
  </si>
  <si>
    <t>Повышение квалификации работников администрации сельского поселения</t>
  </si>
  <si>
    <t>Профессиональная подготовка, переподготовка и повышение иквалификации</t>
  </si>
  <si>
    <t>Обеспечение проведение выборов и референдумов</t>
  </si>
  <si>
    <t>9900003200</t>
  </si>
  <si>
    <t>01 1 01 03000</t>
  </si>
  <si>
    <t xml:space="preserve">Мероприятия по 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
</t>
  </si>
  <si>
    <t xml:space="preserve">Иные межбюджетные трансферты на 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
</t>
  </si>
  <si>
    <t>01 1 01 03М00</t>
  </si>
  <si>
    <t>500</t>
  </si>
  <si>
    <t>1 1 01 03М00</t>
  </si>
  <si>
    <t xml:space="preserve">                                                                   Приложение 2                                          к Решению "О внесении изменений и дополнений в Решение "О бюджете муниципального образования "Чендекское сельское поселение" на 2016 год"</t>
  </si>
  <si>
    <t xml:space="preserve"> </t>
  </si>
  <si>
    <t>9900003000</t>
  </si>
  <si>
    <t>Подготовка и проведение выборов и референдумов</t>
  </si>
  <si>
    <t>Подготовка и проведение выборов и референдумов в законодательные органы местного самоуправления</t>
  </si>
  <si>
    <t>Межбюджетные трансферты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</si>
</sst>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6.5"/>
      <name val="Arial Cyr"/>
      <family val="0"/>
    </font>
    <font>
      <b/>
      <sz val="6.5"/>
      <color indexed="8"/>
      <name val="Tahoma"/>
      <family val="2"/>
    </font>
    <font>
      <sz val="6.5"/>
      <color indexed="8"/>
      <name val="Tahoma"/>
      <family val="2"/>
    </font>
    <font>
      <b/>
      <sz val="6.5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Calibri"/>
      <family val="2"/>
    </font>
    <font>
      <sz val="6.5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Arial Cyr"/>
      <family val="0"/>
    </font>
    <font>
      <sz val="6.5"/>
      <name val="Tahoma"/>
      <family val="2"/>
    </font>
    <font>
      <b/>
      <sz val="14"/>
      <name val="Times New Roman"/>
      <family val="1"/>
    </font>
    <font>
      <sz val="6.5"/>
      <name val="Arial"/>
      <family val="2"/>
    </font>
    <font>
      <b/>
      <sz val="6.5"/>
      <name val="Tahoma"/>
      <family val="2"/>
    </font>
    <font>
      <sz val="10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sz val="6.5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0" fillId="0" borderId="0">
      <alignment/>
      <protection/>
    </xf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NumberForma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right" vertical="center" wrapText="1"/>
    </xf>
    <xf numFmtId="49" fontId="3" fillId="32" borderId="12" xfId="0" applyNumberFormat="1" applyFont="1" applyFill="1" applyBorder="1" applyAlignment="1">
      <alignment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/>
    </xf>
    <xf numFmtId="0" fontId="0" fillId="32" borderId="10" xfId="0" applyFill="1" applyBorder="1" applyAlignment="1">
      <alignment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0" fillId="32" borderId="15" xfId="0" applyFill="1" applyBorder="1" applyAlignment="1">
      <alignment/>
    </xf>
    <xf numFmtId="2" fontId="4" fillId="32" borderId="11" xfId="0" applyNumberFormat="1" applyFont="1" applyFill="1" applyBorder="1" applyAlignment="1">
      <alignment vertical="center" wrapText="1"/>
    </xf>
    <xf numFmtId="49" fontId="4" fillId="32" borderId="15" xfId="0" applyNumberFormat="1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right" vertical="center" wrapText="1"/>
    </xf>
    <xf numFmtId="2" fontId="4" fillId="32" borderId="15" xfId="0" applyNumberFormat="1" applyFont="1" applyFill="1" applyBorder="1" applyAlignment="1">
      <alignment horizontal="right" vertical="center" wrapText="1"/>
    </xf>
    <xf numFmtId="2" fontId="0" fillId="32" borderId="0" xfId="0" applyNumberFormat="1" applyFill="1" applyAlignment="1">
      <alignment/>
    </xf>
    <xf numFmtId="49" fontId="4" fillId="32" borderId="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left"/>
    </xf>
    <xf numFmtId="0" fontId="11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2" fontId="3" fillId="32" borderId="11" xfId="0" applyNumberFormat="1" applyFont="1" applyFill="1" applyBorder="1" applyAlignment="1">
      <alignment vertical="center" wrapText="1"/>
    </xf>
    <xf numFmtId="0" fontId="0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/>
    </xf>
    <xf numFmtId="0" fontId="7" fillId="32" borderId="0" xfId="0" applyFont="1" applyFill="1" applyAlignment="1">
      <alignment/>
    </xf>
    <xf numFmtId="49" fontId="3" fillId="32" borderId="15" xfId="0" applyNumberFormat="1" applyFont="1" applyFill="1" applyBorder="1" applyAlignment="1">
      <alignment horizontal="left" vertical="center" wrapText="1"/>
    </xf>
    <xf numFmtId="2" fontId="7" fillId="32" borderId="0" xfId="0" applyNumberFormat="1" applyFont="1" applyFill="1" applyAlignment="1">
      <alignment/>
    </xf>
    <xf numFmtId="49" fontId="4" fillId="32" borderId="0" xfId="0" applyNumberFormat="1" applyFont="1" applyFill="1" applyBorder="1" applyAlignment="1">
      <alignment horizontal="left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right"/>
    </xf>
    <xf numFmtId="2" fontId="3" fillId="32" borderId="10" xfId="0" applyNumberFormat="1" applyFont="1" applyFill="1" applyBorder="1" applyAlignment="1">
      <alignment horizontal="right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2" fontId="3" fillId="32" borderId="15" xfId="0" applyNumberFormat="1" applyFont="1" applyFill="1" applyBorder="1" applyAlignment="1">
      <alignment horizontal="right" vertical="center" wrapText="1"/>
    </xf>
    <xf numFmtId="0" fontId="7" fillId="32" borderId="15" xfId="0" applyFont="1" applyFill="1" applyBorder="1" applyAlignment="1">
      <alignment/>
    </xf>
    <xf numFmtId="0" fontId="16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0" fillId="32" borderId="0" xfId="0" applyNumberFormat="1" applyFill="1" applyAlignment="1">
      <alignment/>
    </xf>
    <xf numFmtId="0" fontId="0" fillId="32" borderId="0" xfId="0" applyFill="1" applyAlignment="1">
      <alignment horizontal="right"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0" fillId="32" borderId="10" xfId="0" applyNumberFormat="1" applyFill="1" applyBorder="1" applyAlignment="1">
      <alignment/>
    </xf>
    <xf numFmtId="4" fontId="3" fillId="32" borderId="0" xfId="0" applyNumberFormat="1" applyFont="1" applyFill="1" applyBorder="1" applyAlignment="1">
      <alignment horizontal="center" vertical="center" wrapText="1"/>
    </xf>
    <xf numFmtId="4" fontId="4" fillId="32" borderId="0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Fill="1" applyBorder="1" applyAlignment="1">
      <alignment wrapText="1"/>
    </xf>
    <xf numFmtId="4" fontId="19" fillId="32" borderId="0" xfId="0" applyNumberFormat="1" applyFont="1" applyFill="1" applyAlignment="1">
      <alignment/>
    </xf>
    <xf numFmtId="2" fontId="2" fillId="32" borderId="0" xfId="0" applyNumberFormat="1" applyFont="1" applyFill="1" applyBorder="1" applyAlignment="1">
      <alignment/>
    </xf>
    <xf numFmtId="49" fontId="3" fillId="32" borderId="0" xfId="0" applyNumberFormat="1" applyFont="1" applyFill="1" applyBorder="1" applyAlignment="1">
      <alignment vertical="center" wrapText="1"/>
    </xf>
    <xf numFmtId="0" fontId="0" fillId="32" borderId="0" xfId="0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15" fillId="32" borderId="0" xfId="0" applyNumberFormat="1" applyFont="1" applyFill="1" applyBorder="1" applyAlignment="1">
      <alignment horizontal="center" vertical="center"/>
    </xf>
    <xf numFmtId="4" fontId="15" fillId="32" borderId="0" xfId="0" applyNumberFormat="1" applyFont="1" applyFill="1" applyBorder="1" applyAlignment="1">
      <alignment horizontal="center" vertical="center"/>
    </xf>
    <xf numFmtId="4" fontId="3" fillId="32" borderId="0" xfId="0" applyNumberFormat="1" applyFont="1" applyFill="1" applyBorder="1" applyAlignment="1">
      <alignment vertical="center" wrapText="1"/>
    </xf>
    <xf numFmtId="4" fontId="0" fillId="32" borderId="0" xfId="0" applyNumberFormat="1" applyFill="1" applyBorder="1" applyAlignment="1">
      <alignment/>
    </xf>
    <xf numFmtId="4" fontId="15" fillId="32" borderId="0" xfId="0" applyNumberFormat="1" applyFont="1" applyFill="1" applyBorder="1" applyAlignment="1">
      <alignment horizontal="center" vertical="center" wrapText="1"/>
    </xf>
    <xf numFmtId="4" fontId="4" fillId="32" borderId="0" xfId="0" applyNumberFormat="1" applyFont="1" applyFill="1" applyBorder="1" applyAlignment="1">
      <alignment vertical="center" wrapText="1"/>
    </xf>
    <xf numFmtId="4" fontId="4" fillId="32" borderId="0" xfId="0" applyNumberFormat="1" applyFont="1" applyFill="1" applyBorder="1" applyAlignment="1">
      <alignment horizontal="left" vertical="center" wrapText="1"/>
    </xf>
    <xf numFmtId="4" fontId="4" fillId="32" borderId="0" xfId="0" applyNumberFormat="1" applyFont="1" applyFill="1" applyBorder="1" applyAlignment="1">
      <alignment horizontal="right" vertical="center" wrapText="1"/>
    </xf>
    <xf numFmtId="4" fontId="7" fillId="32" borderId="0" xfId="0" applyNumberFormat="1" applyFont="1" applyFill="1" applyBorder="1" applyAlignment="1">
      <alignment/>
    </xf>
    <xf numFmtId="4" fontId="3" fillId="32" borderId="0" xfId="0" applyNumberFormat="1" applyFont="1" applyFill="1" applyBorder="1" applyAlignment="1">
      <alignment horizontal="left" vertical="center" wrapText="1"/>
    </xf>
    <xf numFmtId="4" fontId="3" fillId="32" borderId="0" xfId="0" applyNumberFormat="1" applyFont="1" applyFill="1" applyBorder="1" applyAlignment="1">
      <alignment horizontal="right" vertical="center" wrapText="1"/>
    </xf>
    <xf numFmtId="4" fontId="18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3" fillId="0" borderId="11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4" fillId="0" borderId="15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5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/>
    </xf>
    <xf numFmtId="2" fontId="0" fillId="0" borderId="0" xfId="0" applyNumberFormat="1" applyFill="1" applyAlignment="1">
      <alignment/>
    </xf>
    <xf numFmtId="0" fontId="6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22" fillId="0" borderId="10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justify" vertical="center"/>
    </xf>
    <xf numFmtId="0" fontId="22" fillId="0" borderId="15" xfId="0" applyFont="1" applyFill="1" applyBorder="1" applyAlignment="1">
      <alignment horizontal="left" wrapText="1"/>
    </xf>
    <xf numFmtId="49" fontId="22" fillId="0" borderId="15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justify"/>
    </xf>
    <xf numFmtId="0" fontId="22" fillId="0" borderId="10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left" wrapText="1"/>
    </xf>
    <xf numFmtId="4" fontId="7" fillId="32" borderId="0" xfId="0" applyNumberFormat="1" applyFont="1" applyFill="1" applyAlignment="1">
      <alignment/>
    </xf>
    <xf numFmtId="0" fontId="4" fillId="34" borderId="10" xfId="53" applyNumberFormat="1" applyFont="1" applyFill="1" applyBorder="1" applyAlignment="1">
      <alignment horizontal="center" vertical="center" wrapText="1"/>
      <protection/>
    </xf>
    <xf numFmtId="0" fontId="4" fillId="34" borderId="10" xfId="53" applyNumberFormat="1" applyFont="1" applyFill="1" applyBorder="1" applyAlignment="1">
      <alignment horizontal="left" vertical="center" wrapText="1"/>
      <protection/>
    </xf>
    <xf numFmtId="49" fontId="4" fillId="34" borderId="16" xfId="53" applyNumberFormat="1" applyFont="1" applyFill="1" applyBorder="1" applyAlignment="1">
      <alignment horizontal="center" vertical="center" wrapText="1"/>
      <protection/>
    </xf>
    <xf numFmtId="0" fontId="4" fillId="32" borderId="10" xfId="53" applyNumberFormat="1" applyFont="1" applyFill="1" applyBorder="1" applyAlignment="1">
      <alignment horizontal="left" vertical="center" wrapText="1"/>
      <protection/>
    </xf>
    <xf numFmtId="0" fontId="4" fillId="32" borderId="10" xfId="53" applyNumberFormat="1" applyFont="1" applyFill="1" applyBorder="1" applyAlignment="1">
      <alignment horizontal="center" vertical="center" wrapText="1"/>
      <protection/>
    </xf>
    <xf numFmtId="49" fontId="4" fillId="32" borderId="16" xfId="53" applyNumberFormat="1" applyFont="1" applyFill="1" applyBorder="1" applyAlignment="1">
      <alignment horizontal="center" vertical="center" wrapText="1"/>
      <protection/>
    </xf>
    <xf numFmtId="0" fontId="15" fillId="32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0" fillId="0" borderId="15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 indent="1"/>
    </xf>
    <xf numFmtId="0" fontId="0" fillId="0" borderId="0" xfId="0" applyFill="1" applyAlignment="1">
      <alignment horizontal="right" wrapText="1" indent="1"/>
    </xf>
    <xf numFmtId="0" fontId="12" fillId="32" borderId="0" xfId="0" applyFont="1" applyFill="1" applyAlignment="1">
      <alignment horizont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right" vertical="center" wrapText="1"/>
    </xf>
    <xf numFmtId="2" fontId="3" fillId="32" borderId="15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5" xfId="0" applyNumberFormat="1" applyFont="1" applyFill="1" applyBorder="1" applyAlignment="1">
      <alignment horizontal="right" vertical="center" wrapText="1"/>
    </xf>
    <xf numFmtId="49" fontId="3" fillId="32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" fontId="3" fillId="32" borderId="0" xfId="0" applyNumberFormat="1" applyFont="1" applyFill="1" applyBorder="1" applyAlignment="1">
      <alignment horizontal="right" vertical="center" wrapText="1"/>
    </xf>
    <xf numFmtId="49" fontId="4" fillId="32" borderId="0" xfId="0" applyNumberFormat="1" applyFont="1" applyFill="1" applyBorder="1" applyAlignment="1">
      <alignment horizontal="left" vertical="center" wrapText="1"/>
    </xf>
    <xf numFmtId="4" fontId="4" fillId="32" borderId="0" xfId="0" applyNumberFormat="1" applyFont="1" applyFill="1" applyBorder="1" applyAlignment="1">
      <alignment horizontal="right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56"/>
  <sheetViews>
    <sheetView tabSelected="1" view="pageBreakPreview" zoomScale="108" zoomScaleSheetLayoutView="108" workbookViewId="0" topLeftCell="B113">
      <pane xSplit="18240" topLeftCell="V1" activePane="topLeft" state="split"/>
      <selection pane="topLeft" activeCell="J150" sqref="J150"/>
      <selection pane="topRight" activeCell="V17" sqref="V17"/>
    </sheetView>
  </sheetViews>
  <sheetFormatPr defaultColWidth="9.00390625" defaultRowHeight="12.75"/>
  <cols>
    <col min="1" max="1" width="4.625" style="7" hidden="1" customWidth="1"/>
    <col min="2" max="2" width="32.00390625" style="104" customWidth="1"/>
    <col min="3" max="3" width="11.00390625" style="106" customWidth="1"/>
    <col min="4" max="4" width="7.375" style="105" customWidth="1"/>
    <col min="5" max="5" width="9.00390625" style="105" customWidth="1"/>
    <col min="6" max="6" width="10.875" style="105" customWidth="1"/>
    <col min="7" max="7" width="6.75390625" style="105" customWidth="1"/>
    <col min="8" max="8" width="11.875" style="107" hidden="1" customWidth="1"/>
    <col min="9" max="9" width="12.125" style="148" customWidth="1"/>
    <col min="10" max="10" width="17.25390625" style="105" customWidth="1"/>
    <col min="11" max="11" width="1.75390625" style="11" hidden="1" customWidth="1"/>
    <col min="12" max="12" width="9.75390625" style="7" hidden="1" customWidth="1"/>
    <col min="13" max="15" width="9.125" style="7" hidden="1" customWidth="1"/>
    <col min="16" max="16" width="9.75390625" style="7" hidden="1" customWidth="1"/>
    <col min="17" max="17" width="9.125" style="7" hidden="1" customWidth="1"/>
    <col min="18" max="18" width="10.375" style="7" hidden="1" customWidth="1"/>
    <col min="19" max="19" width="12.00390625" style="7" bestFit="1" customWidth="1"/>
    <col min="20" max="20" width="10.875" style="7" bestFit="1" customWidth="1"/>
    <col min="21" max="21" width="11.00390625" style="7" customWidth="1"/>
    <col min="22" max="22" width="8.75390625" style="7" customWidth="1"/>
    <col min="23" max="16384" width="9.125" style="7" customWidth="1"/>
  </cols>
  <sheetData>
    <row r="1" spans="1:16" s="90" customFormat="1" ht="68.25" customHeight="1">
      <c r="A1" s="110"/>
      <c r="B1" s="110"/>
      <c r="C1" s="110"/>
      <c r="D1" s="110"/>
      <c r="E1" s="110"/>
      <c r="F1" s="110"/>
      <c r="G1" s="110"/>
      <c r="H1" s="110"/>
      <c r="I1" s="154" t="s">
        <v>298</v>
      </c>
      <c r="J1" s="155"/>
      <c r="K1" s="53"/>
      <c r="M1" s="109"/>
      <c r="N1" s="109"/>
      <c r="O1" s="109"/>
      <c r="P1" s="109"/>
    </row>
    <row r="2" spans="1:18" s="90" customFormat="1" ht="12.75">
      <c r="A2" s="110"/>
      <c r="B2" s="110"/>
      <c r="C2" s="110"/>
      <c r="D2" s="110"/>
      <c r="E2" s="110"/>
      <c r="F2" s="110"/>
      <c r="G2" s="110"/>
      <c r="H2" s="110"/>
      <c r="I2" s="152" t="s">
        <v>254</v>
      </c>
      <c r="J2" s="152"/>
      <c r="K2" s="152"/>
      <c r="L2" s="152"/>
      <c r="M2" s="152"/>
      <c r="N2" s="152"/>
      <c r="O2" s="152"/>
      <c r="P2" s="152"/>
      <c r="Q2" s="152"/>
      <c r="R2" s="152"/>
    </row>
    <row r="3" spans="1:18" s="90" customFormat="1" ht="35.25" customHeight="1">
      <c r="A3" s="110"/>
      <c r="B3" s="110"/>
      <c r="C3" s="110"/>
      <c r="D3" s="110"/>
      <c r="E3" s="110"/>
      <c r="F3" s="110"/>
      <c r="G3" s="110"/>
      <c r="H3" s="110"/>
      <c r="I3" s="153" t="s">
        <v>253</v>
      </c>
      <c r="J3" s="153"/>
      <c r="K3" s="153"/>
      <c r="L3" s="153"/>
      <c r="M3" s="153"/>
      <c r="N3" s="153"/>
      <c r="O3" s="153"/>
      <c r="P3" s="153"/>
      <c r="Q3" s="153"/>
      <c r="R3" s="153"/>
    </row>
    <row r="4" spans="1:18" s="90" customFormat="1" ht="12.75" customHeight="1">
      <c r="A4" s="110"/>
      <c r="B4" s="110"/>
      <c r="C4" s="110"/>
      <c r="D4" s="110"/>
      <c r="E4" s="110"/>
      <c r="F4" s="110"/>
      <c r="G4" s="110"/>
      <c r="H4" s="110"/>
      <c r="I4" s="152" t="s">
        <v>258</v>
      </c>
      <c r="J4" s="152"/>
      <c r="K4" s="152"/>
      <c r="L4" s="152"/>
      <c r="M4" s="152"/>
      <c r="N4" s="152"/>
      <c r="O4" s="152"/>
      <c r="P4" s="152"/>
      <c r="Q4" s="152"/>
      <c r="R4" s="152"/>
    </row>
    <row r="5" spans="1:16" ht="12.75">
      <c r="A5" s="96"/>
      <c r="B5" s="110"/>
      <c r="C5" s="110"/>
      <c r="D5" s="110"/>
      <c r="E5" s="110"/>
      <c r="F5" s="110"/>
      <c r="G5" s="110"/>
      <c r="H5" s="110"/>
      <c r="I5" s="110"/>
      <c r="J5" s="110"/>
      <c r="K5" s="53"/>
      <c r="M5" s="8"/>
      <c r="N5" s="8"/>
      <c r="O5" s="8"/>
      <c r="P5" s="8"/>
    </row>
    <row r="6" spans="1:16" ht="14.25" customHeight="1">
      <c r="A6" s="96"/>
      <c r="B6" s="164" t="s">
        <v>259</v>
      </c>
      <c r="C6" s="165"/>
      <c r="D6" s="165"/>
      <c r="E6" s="165"/>
      <c r="F6" s="165"/>
      <c r="G6" s="165"/>
      <c r="H6" s="165"/>
      <c r="I6" s="165"/>
      <c r="J6" s="165"/>
      <c r="K6" s="53"/>
      <c r="M6" s="8"/>
      <c r="N6" s="8"/>
      <c r="O6" s="8"/>
      <c r="P6" s="8"/>
    </row>
    <row r="7" spans="1:16" ht="9" customHeight="1">
      <c r="A7" s="97"/>
      <c r="C7" s="105"/>
      <c r="D7" s="111"/>
      <c r="E7" s="111"/>
      <c r="F7" s="111"/>
      <c r="G7" s="111"/>
      <c r="H7" s="112"/>
      <c r="I7" s="111"/>
      <c r="J7" s="111" t="s">
        <v>104</v>
      </c>
      <c r="K7" s="12"/>
      <c r="M7" s="13"/>
      <c r="N7" s="13"/>
      <c r="O7" s="13"/>
      <c r="P7" s="13"/>
    </row>
    <row r="8" spans="1:49" ht="37.5" customHeight="1">
      <c r="A8" s="98" t="s">
        <v>73</v>
      </c>
      <c r="B8" s="113" t="s">
        <v>0</v>
      </c>
      <c r="C8" s="114" t="s">
        <v>74</v>
      </c>
      <c r="D8" s="114" t="s">
        <v>75</v>
      </c>
      <c r="E8" s="114" t="s">
        <v>76</v>
      </c>
      <c r="F8" s="114" t="s">
        <v>77</v>
      </c>
      <c r="G8" s="114" t="s">
        <v>78</v>
      </c>
      <c r="H8" s="115" t="s">
        <v>194</v>
      </c>
      <c r="I8" s="114" t="s">
        <v>79</v>
      </c>
      <c r="J8" s="114" t="s">
        <v>1</v>
      </c>
      <c r="K8" s="14"/>
      <c r="M8" s="15"/>
      <c r="N8" s="157"/>
      <c r="O8" s="157"/>
      <c r="P8" s="158"/>
      <c r="Q8" s="16"/>
      <c r="V8" s="156" t="s">
        <v>100</v>
      </c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</row>
    <row r="9" spans="1:17" ht="7.5" customHeight="1">
      <c r="A9" s="99"/>
      <c r="B9" s="116">
        <v>1</v>
      </c>
      <c r="C9" s="117">
        <v>2</v>
      </c>
      <c r="D9" s="118" t="s">
        <v>105</v>
      </c>
      <c r="E9" s="118" t="s">
        <v>81</v>
      </c>
      <c r="F9" s="118" t="s">
        <v>2</v>
      </c>
      <c r="G9" s="118" t="s">
        <v>82</v>
      </c>
      <c r="H9" s="119"/>
      <c r="I9" s="118" t="s">
        <v>83</v>
      </c>
      <c r="J9" s="118" t="s">
        <v>84</v>
      </c>
      <c r="K9" s="2"/>
      <c r="M9" s="18"/>
      <c r="N9" s="1"/>
      <c r="O9" s="1"/>
      <c r="P9" s="19"/>
      <c r="Q9" s="20"/>
    </row>
    <row r="10" spans="1:19" ht="12.75">
      <c r="A10" s="99"/>
      <c r="B10" s="120" t="s">
        <v>3</v>
      </c>
      <c r="C10" s="117">
        <v>801</v>
      </c>
      <c r="D10" s="118"/>
      <c r="E10" s="118"/>
      <c r="F10" s="118"/>
      <c r="G10" s="118"/>
      <c r="H10" s="119"/>
      <c r="I10" s="118"/>
      <c r="J10" s="118"/>
      <c r="K10" s="2"/>
      <c r="M10" s="18"/>
      <c r="N10" s="1"/>
      <c r="O10" s="1"/>
      <c r="P10" s="19"/>
      <c r="Q10" s="20"/>
      <c r="S10" s="54"/>
    </row>
    <row r="11" spans="1:17" s="40" customFormat="1" ht="27">
      <c r="A11" s="100"/>
      <c r="B11" s="121" t="s">
        <v>180</v>
      </c>
      <c r="C11" s="122">
        <v>801</v>
      </c>
      <c r="D11" s="123" t="s">
        <v>85</v>
      </c>
      <c r="E11" s="123" t="s">
        <v>86</v>
      </c>
      <c r="F11" s="123"/>
      <c r="G11" s="123"/>
      <c r="H11" s="124">
        <f>H14</f>
        <v>445340</v>
      </c>
      <c r="I11" s="124">
        <f>I14</f>
        <v>0</v>
      </c>
      <c r="J11" s="125">
        <f>J14</f>
        <v>445340</v>
      </c>
      <c r="K11" s="2"/>
      <c r="M11" s="18"/>
      <c r="N11" s="1"/>
      <c r="O11" s="1"/>
      <c r="P11" s="19"/>
      <c r="Q11" s="50"/>
    </row>
    <row r="12" spans="1:17" ht="12.75" hidden="1">
      <c r="A12" s="99"/>
      <c r="B12" s="120" t="s">
        <v>49</v>
      </c>
      <c r="C12" s="117">
        <v>801</v>
      </c>
      <c r="D12" s="118" t="s">
        <v>85</v>
      </c>
      <c r="E12" s="118" t="s">
        <v>86</v>
      </c>
      <c r="F12" s="118" t="s">
        <v>48</v>
      </c>
      <c r="G12" s="126"/>
      <c r="H12" s="119">
        <f>H13</f>
        <v>0</v>
      </c>
      <c r="I12" s="119">
        <f>J12-H12</f>
        <v>0</v>
      </c>
      <c r="J12" s="119">
        <f>J13</f>
        <v>0</v>
      </c>
      <c r="K12" s="21"/>
      <c r="M12" s="22" t="s">
        <v>4</v>
      </c>
      <c r="N12" s="23">
        <v>400000</v>
      </c>
      <c r="O12" s="23"/>
      <c r="P12" s="24"/>
      <c r="Q12" s="20"/>
    </row>
    <row r="13" spans="1:17" ht="12.75" hidden="1">
      <c r="A13" s="99"/>
      <c r="B13" s="120" t="s">
        <v>51</v>
      </c>
      <c r="C13" s="117">
        <v>801</v>
      </c>
      <c r="D13" s="118" t="s">
        <v>85</v>
      </c>
      <c r="E13" s="118" t="s">
        <v>86</v>
      </c>
      <c r="F13" s="118" t="s">
        <v>48</v>
      </c>
      <c r="G13" s="118" t="s">
        <v>5</v>
      </c>
      <c r="H13" s="119"/>
      <c r="I13" s="119">
        <f>J13-H13</f>
        <v>0</v>
      </c>
      <c r="J13" s="119">
        <v>0</v>
      </c>
      <c r="K13" s="21"/>
      <c r="M13" s="22"/>
      <c r="N13" s="23"/>
      <c r="O13" s="23"/>
      <c r="P13" s="24"/>
      <c r="Q13" s="20"/>
    </row>
    <row r="14" spans="1:17" ht="19.5">
      <c r="A14" s="99"/>
      <c r="B14" s="120" t="s">
        <v>147</v>
      </c>
      <c r="C14" s="117">
        <v>801</v>
      </c>
      <c r="D14" s="118" t="s">
        <v>85</v>
      </c>
      <c r="E14" s="118" t="s">
        <v>86</v>
      </c>
      <c r="F14" s="118" t="s">
        <v>145</v>
      </c>
      <c r="G14" s="118"/>
      <c r="H14" s="119">
        <f>H15</f>
        <v>445340</v>
      </c>
      <c r="I14" s="119">
        <f>J14-H14</f>
        <v>0</v>
      </c>
      <c r="J14" s="119">
        <f>J15</f>
        <v>445340</v>
      </c>
      <c r="K14" s="21"/>
      <c r="M14" s="22"/>
      <c r="N14" s="23"/>
      <c r="O14" s="23"/>
      <c r="P14" s="24"/>
      <c r="Q14" s="20"/>
    </row>
    <row r="15" spans="1:17" ht="12.75">
      <c r="A15" s="99"/>
      <c r="B15" s="120" t="s">
        <v>148</v>
      </c>
      <c r="C15" s="117">
        <v>801</v>
      </c>
      <c r="D15" s="118" t="s">
        <v>85</v>
      </c>
      <c r="E15" s="118" t="s">
        <v>86</v>
      </c>
      <c r="F15" s="118" t="s">
        <v>146</v>
      </c>
      <c r="G15" s="118"/>
      <c r="H15" s="119">
        <f>H16</f>
        <v>445340</v>
      </c>
      <c r="I15" s="119">
        <f>J15-H15</f>
        <v>0</v>
      </c>
      <c r="J15" s="119">
        <f>J16</f>
        <v>445340</v>
      </c>
      <c r="K15" s="21"/>
      <c r="M15" s="22"/>
      <c r="N15" s="23"/>
      <c r="O15" s="23"/>
      <c r="P15" s="24"/>
      <c r="Q15" s="20"/>
    </row>
    <row r="16" spans="1:17" ht="58.5">
      <c r="A16" s="99"/>
      <c r="B16" s="120" t="s">
        <v>261</v>
      </c>
      <c r="C16" s="117">
        <v>801</v>
      </c>
      <c r="D16" s="118" t="s">
        <v>85</v>
      </c>
      <c r="E16" s="118" t="s">
        <v>86</v>
      </c>
      <c r="F16" s="118" t="s">
        <v>146</v>
      </c>
      <c r="G16" s="118" t="s">
        <v>260</v>
      </c>
      <c r="H16" s="119">
        <v>445340</v>
      </c>
      <c r="I16" s="119"/>
      <c r="J16" s="119">
        <f>H16+I16</f>
        <v>445340</v>
      </c>
      <c r="K16" s="21"/>
      <c r="M16" s="22"/>
      <c r="N16" s="23"/>
      <c r="O16" s="23"/>
      <c r="P16" s="24"/>
      <c r="Q16" s="20"/>
    </row>
    <row r="17" spans="1:17" s="83" customFormat="1" ht="38.25" customHeight="1">
      <c r="A17" s="100"/>
      <c r="B17" s="121" t="s">
        <v>181</v>
      </c>
      <c r="C17" s="122">
        <v>801</v>
      </c>
      <c r="D17" s="123" t="s">
        <v>85</v>
      </c>
      <c r="E17" s="123" t="s">
        <v>87</v>
      </c>
      <c r="F17" s="123"/>
      <c r="G17" s="123"/>
      <c r="H17" s="124">
        <f>H26+H34</f>
        <v>1165581.6400000001</v>
      </c>
      <c r="I17" s="124">
        <f>I26+I34</f>
        <v>-20000</v>
      </c>
      <c r="J17" s="124">
        <f>J26</f>
        <v>1165581.64</v>
      </c>
      <c r="K17" s="84"/>
      <c r="M17" s="85"/>
      <c r="N17" s="86"/>
      <c r="O17" s="86"/>
      <c r="P17" s="87"/>
      <c r="Q17" s="88"/>
    </row>
    <row r="18" spans="1:17" s="90" customFormat="1" ht="19.5" hidden="1">
      <c r="A18" s="99"/>
      <c r="B18" s="120" t="s">
        <v>53</v>
      </c>
      <c r="C18" s="117">
        <v>801</v>
      </c>
      <c r="D18" s="118" t="s">
        <v>85</v>
      </c>
      <c r="E18" s="118" t="s">
        <v>87</v>
      </c>
      <c r="F18" s="118" t="s">
        <v>52</v>
      </c>
      <c r="G18" s="126"/>
      <c r="H18" s="124">
        <f>H19+H21+H23+H24+H25+H20</f>
        <v>0</v>
      </c>
      <c r="I18" s="119"/>
      <c r="J18" s="119">
        <f>J19+J21+J22+J24+J25+J23</f>
        <v>0</v>
      </c>
      <c r="K18" s="89"/>
      <c r="M18" s="91" t="s">
        <v>4</v>
      </c>
      <c r="N18" s="161">
        <v>2234000</v>
      </c>
      <c r="O18" s="161"/>
      <c r="P18" s="162"/>
      <c r="Q18" s="94"/>
    </row>
    <row r="19" spans="1:18" s="90" customFormat="1" ht="12.75" hidden="1">
      <c r="A19" s="99"/>
      <c r="B19" s="120" t="s">
        <v>6</v>
      </c>
      <c r="C19" s="117">
        <v>801</v>
      </c>
      <c r="D19" s="118" t="s">
        <v>85</v>
      </c>
      <c r="E19" s="118" t="s">
        <v>87</v>
      </c>
      <c r="F19" s="118" t="s">
        <v>52</v>
      </c>
      <c r="G19" s="118" t="s">
        <v>5</v>
      </c>
      <c r="H19" s="119"/>
      <c r="I19" s="119"/>
      <c r="J19" s="119">
        <v>0</v>
      </c>
      <c r="K19" s="89"/>
      <c r="M19" s="91"/>
      <c r="N19" s="92"/>
      <c r="O19" s="92"/>
      <c r="P19" s="93"/>
      <c r="Q19" s="94"/>
      <c r="R19" s="95"/>
    </row>
    <row r="20" spans="1:18" s="90" customFormat="1" ht="19.5" hidden="1">
      <c r="A20" s="99"/>
      <c r="B20" s="120" t="s">
        <v>8</v>
      </c>
      <c r="C20" s="117">
        <v>801</v>
      </c>
      <c r="D20" s="118" t="s">
        <v>85</v>
      </c>
      <c r="E20" s="118" t="s">
        <v>87</v>
      </c>
      <c r="F20" s="118" t="s">
        <v>52</v>
      </c>
      <c r="G20" s="118" t="s">
        <v>7</v>
      </c>
      <c r="H20" s="119"/>
      <c r="I20" s="119">
        <f aca="true" t="shared" si="0" ref="I20:I25">J20-H20</f>
        <v>0</v>
      </c>
      <c r="J20" s="119"/>
      <c r="K20" s="89"/>
      <c r="M20" s="91"/>
      <c r="N20" s="92"/>
      <c r="O20" s="92"/>
      <c r="P20" s="93"/>
      <c r="Q20" s="94"/>
      <c r="R20" s="95"/>
    </row>
    <row r="21" spans="1:17" s="90" customFormat="1" ht="19.5" hidden="1">
      <c r="A21" s="99"/>
      <c r="B21" s="120" t="s">
        <v>10</v>
      </c>
      <c r="C21" s="117">
        <v>801</v>
      </c>
      <c r="D21" s="118" t="s">
        <v>85</v>
      </c>
      <c r="E21" s="118" t="s">
        <v>87</v>
      </c>
      <c r="F21" s="118" t="s">
        <v>52</v>
      </c>
      <c r="G21" s="118" t="s">
        <v>9</v>
      </c>
      <c r="H21" s="119"/>
      <c r="I21" s="119">
        <f t="shared" si="0"/>
        <v>0</v>
      </c>
      <c r="J21" s="119">
        <v>0</v>
      </c>
      <c r="K21" s="89"/>
      <c r="M21" s="91"/>
      <c r="N21" s="92"/>
      <c r="O21" s="92"/>
      <c r="P21" s="93"/>
      <c r="Q21" s="94"/>
    </row>
    <row r="22" spans="1:17" s="90" customFormat="1" ht="19.5" hidden="1">
      <c r="A22" s="99"/>
      <c r="B22" s="120" t="s">
        <v>12</v>
      </c>
      <c r="C22" s="117">
        <v>801</v>
      </c>
      <c r="D22" s="118" t="s">
        <v>85</v>
      </c>
      <c r="E22" s="118" t="s">
        <v>87</v>
      </c>
      <c r="F22" s="118" t="s">
        <v>52</v>
      </c>
      <c r="G22" s="118" t="s">
        <v>11</v>
      </c>
      <c r="H22" s="119"/>
      <c r="I22" s="119">
        <f t="shared" si="0"/>
        <v>0</v>
      </c>
      <c r="J22" s="119">
        <v>0</v>
      </c>
      <c r="K22" s="89"/>
      <c r="M22" s="91"/>
      <c r="N22" s="92"/>
      <c r="O22" s="92"/>
      <c r="P22" s="93"/>
      <c r="Q22" s="94"/>
    </row>
    <row r="23" spans="1:17" s="90" customFormat="1" ht="19.5" hidden="1">
      <c r="A23" s="99"/>
      <c r="B23" s="120" t="s">
        <v>12</v>
      </c>
      <c r="C23" s="117">
        <v>801</v>
      </c>
      <c r="D23" s="118" t="s">
        <v>85</v>
      </c>
      <c r="E23" s="118" t="s">
        <v>87</v>
      </c>
      <c r="F23" s="118" t="s">
        <v>52</v>
      </c>
      <c r="G23" s="118" t="s">
        <v>11</v>
      </c>
      <c r="H23" s="119"/>
      <c r="I23" s="119">
        <f t="shared" si="0"/>
        <v>0</v>
      </c>
      <c r="J23" s="119">
        <v>0</v>
      </c>
      <c r="K23" s="89"/>
      <c r="M23" s="91"/>
      <c r="N23" s="92"/>
      <c r="O23" s="92"/>
      <c r="P23" s="93"/>
      <c r="Q23" s="94"/>
    </row>
    <row r="24" spans="1:19" s="90" customFormat="1" ht="19.5" hidden="1">
      <c r="A24" s="99"/>
      <c r="B24" s="120" t="s">
        <v>31</v>
      </c>
      <c r="C24" s="117">
        <v>801</v>
      </c>
      <c r="D24" s="118" t="s">
        <v>85</v>
      </c>
      <c r="E24" s="118" t="s">
        <v>87</v>
      </c>
      <c r="F24" s="118" t="s">
        <v>52</v>
      </c>
      <c r="G24" s="118" t="s">
        <v>29</v>
      </c>
      <c r="H24" s="119"/>
      <c r="I24" s="119">
        <f t="shared" si="0"/>
        <v>0</v>
      </c>
      <c r="J24" s="119">
        <v>0</v>
      </c>
      <c r="K24" s="89"/>
      <c r="M24" s="91"/>
      <c r="N24" s="92"/>
      <c r="O24" s="92"/>
      <c r="P24" s="93"/>
      <c r="Q24" s="94"/>
      <c r="S24" s="95"/>
    </row>
    <row r="25" spans="1:17" s="90" customFormat="1" ht="19.5" hidden="1">
      <c r="A25" s="99"/>
      <c r="B25" s="120" t="s">
        <v>32</v>
      </c>
      <c r="C25" s="117">
        <v>801</v>
      </c>
      <c r="D25" s="118" t="s">
        <v>85</v>
      </c>
      <c r="E25" s="118" t="s">
        <v>87</v>
      </c>
      <c r="F25" s="118" t="s">
        <v>52</v>
      </c>
      <c r="G25" s="118" t="s">
        <v>30</v>
      </c>
      <c r="H25" s="119"/>
      <c r="I25" s="119">
        <f t="shared" si="0"/>
        <v>0</v>
      </c>
      <c r="J25" s="119">
        <v>0</v>
      </c>
      <c r="K25" s="89"/>
      <c r="M25" s="91"/>
      <c r="N25" s="92"/>
      <c r="O25" s="92"/>
      <c r="P25" s="93"/>
      <c r="Q25" s="94"/>
    </row>
    <row r="26" spans="1:17" ht="19.5">
      <c r="A26" s="99"/>
      <c r="B26" s="120" t="s">
        <v>147</v>
      </c>
      <c r="C26" s="117">
        <v>801</v>
      </c>
      <c r="D26" s="118" t="s">
        <v>85</v>
      </c>
      <c r="E26" s="118" t="s">
        <v>87</v>
      </c>
      <c r="F26" s="118" t="s">
        <v>145</v>
      </c>
      <c r="G26" s="118"/>
      <c r="H26" s="124">
        <f aca="true" t="shared" si="1" ref="H26:J27">H27</f>
        <v>536665.09</v>
      </c>
      <c r="I26" s="124">
        <f>I27</f>
        <v>-20000</v>
      </c>
      <c r="J26" s="124">
        <f t="shared" si="1"/>
        <v>1165581.64</v>
      </c>
      <c r="K26" s="21"/>
      <c r="M26" s="22"/>
      <c r="N26" s="23"/>
      <c r="O26" s="23"/>
      <c r="P26" s="24"/>
      <c r="Q26" s="20"/>
    </row>
    <row r="27" spans="1:17" ht="19.5">
      <c r="A27" s="99"/>
      <c r="B27" s="120" t="s">
        <v>182</v>
      </c>
      <c r="C27" s="117">
        <v>801</v>
      </c>
      <c r="D27" s="118" t="s">
        <v>85</v>
      </c>
      <c r="E27" s="118" t="s">
        <v>87</v>
      </c>
      <c r="F27" s="118" t="s">
        <v>151</v>
      </c>
      <c r="G27" s="118"/>
      <c r="H27" s="119">
        <f t="shared" si="1"/>
        <v>536665.09</v>
      </c>
      <c r="I27" s="119">
        <f>I28</f>
        <v>-20000</v>
      </c>
      <c r="J27" s="119">
        <v>1165581.64</v>
      </c>
      <c r="K27" s="21"/>
      <c r="M27" s="22"/>
      <c r="N27" s="23"/>
      <c r="O27" s="23"/>
      <c r="P27" s="24"/>
      <c r="Q27" s="20"/>
    </row>
    <row r="28" spans="1:17" ht="19.5">
      <c r="A28" s="99"/>
      <c r="B28" s="120" t="s">
        <v>153</v>
      </c>
      <c r="C28" s="117">
        <v>801</v>
      </c>
      <c r="D28" s="118" t="s">
        <v>85</v>
      </c>
      <c r="E28" s="118" t="s">
        <v>87</v>
      </c>
      <c r="F28" s="118" t="s">
        <v>152</v>
      </c>
      <c r="G28" s="118"/>
      <c r="H28" s="119">
        <v>536665.09</v>
      </c>
      <c r="I28" s="119">
        <f>I29+I31+I33</f>
        <v>-20000</v>
      </c>
      <c r="J28" s="119">
        <f>J29+J31+J33</f>
        <v>536665.09</v>
      </c>
      <c r="K28" s="21"/>
      <c r="M28" s="22"/>
      <c r="N28" s="23"/>
      <c r="O28" s="23"/>
      <c r="P28" s="24"/>
      <c r="Q28" s="20"/>
    </row>
    <row r="29" spans="1:17" ht="58.5">
      <c r="A29" s="99"/>
      <c r="B29" s="120" t="s">
        <v>261</v>
      </c>
      <c r="C29" s="117">
        <v>801</v>
      </c>
      <c r="D29" s="118" t="s">
        <v>85</v>
      </c>
      <c r="E29" s="118" t="s">
        <v>87</v>
      </c>
      <c r="F29" s="118" t="s">
        <v>152</v>
      </c>
      <c r="G29" s="118" t="s">
        <v>260</v>
      </c>
      <c r="H29" s="119">
        <v>170614.09</v>
      </c>
      <c r="I29" s="119"/>
      <c r="J29" s="119">
        <f>H29+I29</f>
        <v>170614.09</v>
      </c>
      <c r="K29" s="21"/>
      <c r="M29" s="22"/>
      <c r="N29" s="23"/>
      <c r="O29" s="23"/>
      <c r="P29" s="24"/>
      <c r="Q29" s="20"/>
    </row>
    <row r="30" spans="1:17" ht="39" hidden="1">
      <c r="A30" s="99"/>
      <c r="B30" s="120" t="s">
        <v>149</v>
      </c>
      <c r="C30" s="117">
        <v>801</v>
      </c>
      <c r="D30" s="118" t="s">
        <v>85</v>
      </c>
      <c r="E30" s="118" t="s">
        <v>87</v>
      </c>
      <c r="F30" s="118" t="s">
        <v>152</v>
      </c>
      <c r="G30" s="118" t="s">
        <v>150</v>
      </c>
      <c r="H30" s="119">
        <v>0</v>
      </c>
      <c r="I30" s="119">
        <f>J30-H30</f>
        <v>0</v>
      </c>
      <c r="J30" s="119">
        <v>0</v>
      </c>
      <c r="K30" s="21"/>
      <c r="M30" s="22"/>
      <c r="N30" s="23"/>
      <c r="O30" s="23"/>
      <c r="P30" s="24"/>
      <c r="Q30" s="20"/>
    </row>
    <row r="31" spans="1:17" ht="19.5">
      <c r="A31" s="99"/>
      <c r="B31" s="120" t="s">
        <v>264</v>
      </c>
      <c r="C31" s="117">
        <v>801</v>
      </c>
      <c r="D31" s="118" t="s">
        <v>85</v>
      </c>
      <c r="E31" s="118" t="s">
        <v>87</v>
      </c>
      <c r="F31" s="118" t="s">
        <v>152</v>
      </c>
      <c r="G31" s="118" t="s">
        <v>262</v>
      </c>
      <c r="H31" s="119">
        <v>318051</v>
      </c>
      <c r="I31" s="119">
        <f>-20000+120.24-120.24-5000+5000</f>
        <v>-20000</v>
      </c>
      <c r="J31" s="119">
        <f>H31+I31</f>
        <v>298051</v>
      </c>
      <c r="K31" s="21"/>
      <c r="M31" s="22"/>
      <c r="N31" s="23"/>
      <c r="O31" s="23"/>
      <c r="P31" s="24"/>
      <c r="Q31" s="20"/>
    </row>
    <row r="32" spans="1:17" ht="29.25" hidden="1">
      <c r="A32" s="99"/>
      <c r="B32" s="120" t="s">
        <v>154</v>
      </c>
      <c r="C32" s="117">
        <v>801</v>
      </c>
      <c r="D32" s="118" t="s">
        <v>85</v>
      </c>
      <c r="E32" s="118" t="s">
        <v>87</v>
      </c>
      <c r="F32" s="118" t="s">
        <v>152</v>
      </c>
      <c r="G32" s="118" t="s">
        <v>11</v>
      </c>
      <c r="H32" s="119">
        <v>0</v>
      </c>
      <c r="I32" s="119">
        <f>J32-H32</f>
        <v>0</v>
      </c>
      <c r="J32" s="119">
        <v>0</v>
      </c>
      <c r="K32" s="21"/>
      <c r="M32" s="22"/>
      <c r="N32" s="23"/>
      <c r="O32" s="23"/>
      <c r="P32" s="24"/>
      <c r="Q32" s="20"/>
    </row>
    <row r="33" spans="1:17" ht="12.75">
      <c r="A33" s="99"/>
      <c r="B33" s="120" t="s">
        <v>265</v>
      </c>
      <c r="C33" s="117">
        <v>801</v>
      </c>
      <c r="D33" s="118" t="s">
        <v>85</v>
      </c>
      <c r="E33" s="118" t="s">
        <v>87</v>
      </c>
      <c r="F33" s="118" t="s">
        <v>152</v>
      </c>
      <c r="G33" s="118" t="s">
        <v>263</v>
      </c>
      <c r="H33" s="119">
        <v>68000</v>
      </c>
      <c r="I33" s="119"/>
      <c r="J33" s="119">
        <f>H33+I33</f>
        <v>68000</v>
      </c>
      <c r="K33" s="21"/>
      <c r="M33" s="22"/>
      <c r="N33" s="23"/>
      <c r="O33" s="23"/>
      <c r="P33" s="24"/>
      <c r="Q33" s="20"/>
    </row>
    <row r="34" spans="1:17" s="40" customFormat="1" ht="18">
      <c r="A34" s="100"/>
      <c r="B34" s="121" t="s">
        <v>55</v>
      </c>
      <c r="C34" s="122">
        <v>801</v>
      </c>
      <c r="D34" s="123" t="s">
        <v>85</v>
      </c>
      <c r="E34" s="123" t="s">
        <v>87</v>
      </c>
      <c r="F34" s="123"/>
      <c r="G34" s="127"/>
      <c r="H34" s="124">
        <f>H36</f>
        <v>628916.55</v>
      </c>
      <c r="I34" s="124">
        <f>I36</f>
        <v>0</v>
      </c>
      <c r="J34" s="124">
        <f>J36</f>
        <v>628916.55</v>
      </c>
      <c r="K34" s="31"/>
      <c r="M34" s="41"/>
      <c r="N34" s="46"/>
      <c r="O34" s="46"/>
      <c r="P34" s="49"/>
      <c r="Q34" s="50"/>
    </row>
    <row r="35" spans="1:17" ht="12.75" hidden="1">
      <c r="A35" s="99"/>
      <c r="B35" s="120" t="s">
        <v>6</v>
      </c>
      <c r="C35" s="117">
        <v>801</v>
      </c>
      <c r="D35" s="118" t="s">
        <v>85</v>
      </c>
      <c r="E35" s="118" t="s">
        <v>87</v>
      </c>
      <c r="F35" s="118" t="s">
        <v>54</v>
      </c>
      <c r="G35" s="118" t="s">
        <v>5</v>
      </c>
      <c r="H35" s="119"/>
      <c r="I35" s="119">
        <f>J35-H35</f>
        <v>0</v>
      </c>
      <c r="J35" s="119">
        <v>0</v>
      </c>
      <c r="K35" s="21"/>
      <c r="M35" s="22"/>
      <c r="N35" s="23"/>
      <c r="O35" s="23"/>
      <c r="P35" s="24"/>
      <c r="Q35" s="20"/>
    </row>
    <row r="36" spans="1:17" ht="19.5">
      <c r="A36" s="99"/>
      <c r="B36" s="120" t="s">
        <v>156</v>
      </c>
      <c r="C36" s="117">
        <v>801</v>
      </c>
      <c r="D36" s="118" t="s">
        <v>85</v>
      </c>
      <c r="E36" s="118" t="s">
        <v>87</v>
      </c>
      <c r="F36" s="118" t="s">
        <v>155</v>
      </c>
      <c r="G36" s="118"/>
      <c r="H36" s="119">
        <f>H37</f>
        <v>628916.55</v>
      </c>
      <c r="I36" s="119">
        <f>I37</f>
        <v>0</v>
      </c>
      <c r="J36" s="119">
        <f>J37</f>
        <v>628916.55</v>
      </c>
      <c r="K36" s="21"/>
      <c r="M36" s="22"/>
      <c r="N36" s="23"/>
      <c r="O36" s="23"/>
      <c r="P36" s="24"/>
      <c r="Q36" s="20"/>
    </row>
    <row r="37" spans="1:19" ht="58.5">
      <c r="A37" s="99"/>
      <c r="B37" s="120" t="s">
        <v>261</v>
      </c>
      <c r="C37" s="117">
        <v>801</v>
      </c>
      <c r="D37" s="118" t="s">
        <v>85</v>
      </c>
      <c r="E37" s="118" t="s">
        <v>87</v>
      </c>
      <c r="F37" s="118" t="s">
        <v>155</v>
      </c>
      <c r="G37" s="118" t="s">
        <v>260</v>
      </c>
      <c r="H37" s="119">
        <v>628916.55</v>
      </c>
      <c r="I37" s="119"/>
      <c r="J37" s="119">
        <f>H37+I37</f>
        <v>628916.55</v>
      </c>
      <c r="K37" s="21"/>
      <c r="M37" s="22"/>
      <c r="N37" s="23"/>
      <c r="O37" s="23"/>
      <c r="P37" s="24"/>
      <c r="Q37" s="20"/>
      <c r="S37" s="54"/>
    </row>
    <row r="38" spans="1:19" ht="18">
      <c r="A38" s="99"/>
      <c r="B38" s="121" t="s">
        <v>290</v>
      </c>
      <c r="C38" s="122">
        <v>801</v>
      </c>
      <c r="D38" s="123" t="s">
        <v>85</v>
      </c>
      <c r="E38" s="123" t="s">
        <v>93</v>
      </c>
      <c r="F38" s="118"/>
      <c r="G38" s="118"/>
      <c r="H38" s="124">
        <f>H40</f>
        <v>0</v>
      </c>
      <c r="I38" s="124">
        <f>I40</f>
        <v>20000</v>
      </c>
      <c r="J38" s="124">
        <f>J40</f>
        <v>20000</v>
      </c>
      <c r="K38" s="21"/>
      <c r="M38" s="22"/>
      <c r="N38" s="23"/>
      <c r="O38" s="23"/>
      <c r="P38" s="24"/>
      <c r="Q38" s="20"/>
      <c r="S38" s="54"/>
    </row>
    <row r="39" spans="1:19" ht="18">
      <c r="A39" s="99"/>
      <c r="B39" s="121" t="s">
        <v>301</v>
      </c>
      <c r="C39" s="122">
        <v>801</v>
      </c>
      <c r="D39" s="123" t="s">
        <v>85</v>
      </c>
      <c r="E39" s="123" t="s">
        <v>93</v>
      </c>
      <c r="F39" s="118" t="s">
        <v>300</v>
      </c>
      <c r="G39" s="118"/>
      <c r="H39" s="124"/>
      <c r="I39" s="124">
        <f>I40</f>
        <v>20000</v>
      </c>
      <c r="J39" s="124">
        <f>J40</f>
        <v>20000</v>
      </c>
      <c r="K39" s="21"/>
      <c r="M39" s="22"/>
      <c r="N39" s="23"/>
      <c r="O39" s="23"/>
      <c r="P39" s="24"/>
      <c r="Q39" s="20"/>
      <c r="S39" s="54"/>
    </row>
    <row r="40" spans="1:19" ht="29.25">
      <c r="A40" s="99"/>
      <c r="B40" s="120" t="s">
        <v>302</v>
      </c>
      <c r="C40" s="117">
        <v>801</v>
      </c>
      <c r="D40" s="118" t="s">
        <v>85</v>
      </c>
      <c r="E40" s="118" t="s">
        <v>93</v>
      </c>
      <c r="F40" s="118" t="s">
        <v>291</v>
      </c>
      <c r="G40" s="118"/>
      <c r="H40" s="119">
        <f>H41</f>
        <v>0</v>
      </c>
      <c r="I40" s="119">
        <f>I41</f>
        <v>20000</v>
      </c>
      <c r="J40" s="119">
        <f>J41</f>
        <v>20000</v>
      </c>
      <c r="K40" s="21"/>
      <c r="M40" s="22"/>
      <c r="N40" s="23"/>
      <c r="O40" s="23"/>
      <c r="P40" s="24"/>
      <c r="Q40" s="20"/>
      <c r="S40" s="54"/>
    </row>
    <row r="41" spans="1:19" ht="12.75">
      <c r="A41" s="99"/>
      <c r="B41" s="120" t="s">
        <v>265</v>
      </c>
      <c r="C41" s="117">
        <v>801</v>
      </c>
      <c r="D41" s="118" t="s">
        <v>85</v>
      </c>
      <c r="E41" s="118" t="s">
        <v>93</v>
      </c>
      <c r="F41" s="118" t="s">
        <v>291</v>
      </c>
      <c r="G41" s="118" t="s">
        <v>263</v>
      </c>
      <c r="H41" s="119"/>
      <c r="I41" s="119">
        <v>20000</v>
      </c>
      <c r="J41" s="119">
        <f>H41+I41</f>
        <v>20000</v>
      </c>
      <c r="K41" s="21"/>
      <c r="M41" s="22"/>
      <c r="N41" s="23"/>
      <c r="O41" s="23"/>
      <c r="P41" s="24"/>
      <c r="Q41" s="20"/>
      <c r="S41" s="54"/>
    </row>
    <row r="42" spans="1:19" s="40" customFormat="1" ht="12.75">
      <c r="A42" s="100"/>
      <c r="B42" s="121" t="s">
        <v>158</v>
      </c>
      <c r="C42" s="122">
        <v>801</v>
      </c>
      <c r="D42" s="123" t="s">
        <v>85</v>
      </c>
      <c r="E42" s="123" t="s">
        <v>96</v>
      </c>
      <c r="F42" s="118"/>
      <c r="G42" s="123"/>
      <c r="H42" s="124">
        <f>H45</f>
        <v>7600</v>
      </c>
      <c r="I42" s="124">
        <f>J42-H42</f>
        <v>0</v>
      </c>
      <c r="J42" s="124">
        <f>J45</f>
        <v>7600</v>
      </c>
      <c r="K42" s="31"/>
      <c r="M42" s="41"/>
      <c r="N42" s="46"/>
      <c r="O42" s="46"/>
      <c r="P42" s="49"/>
      <c r="Q42" s="50"/>
      <c r="S42" s="140"/>
    </row>
    <row r="43" spans="1:17" ht="19.5" hidden="1">
      <c r="A43" s="99"/>
      <c r="B43" s="120" t="s">
        <v>267</v>
      </c>
      <c r="C43" s="117">
        <v>801</v>
      </c>
      <c r="D43" s="118" t="s">
        <v>85</v>
      </c>
      <c r="E43" s="118" t="s">
        <v>96</v>
      </c>
      <c r="F43" s="118" t="s">
        <v>119</v>
      </c>
      <c r="G43" s="118"/>
      <c r="H43" s="119">
        <f>H44</f>
        <v>0</v>
      </c>
      <c r="I43" s="119">
        <f>J43-H43</f>
        <v>0</v>
      </c>
      <c r="J43" s="119">
        <f>J44</f>
        <v>0</v>
      </c>
      <c r="K43" s="21"/>
      <c r="M43" s="22"/>
      <c r="N43" s="23"/>
      <c r="O43" s="23"/>
      <c r="P43" s="24"/>
      <c r="Q43" s="20"/>
    </row>
    <row r="44" spans="1:17" ht="12.75" hidden="1">
      <c r="A44" s="99"/>
      <c r="B44" s="120" t="s">
        <v>117</v>
      </c>
      <c r="C44" s="117">
        <v>801</v>
      </c>
      <c r="D44" s="118" t="s">
        <v>85</v>
      </c>
      <c r="E44" s="118" t="s">
        <v>96</v>
      </c>
      <c r="F44" s="118" t="s">
        <v>119</v>
      </c>
      <c r="G44" s="118" t="s">
        <v>116</v>
      </c>
      <c r="H44" s="119"/>
      <c r="I44" s="119">
        <f>J44-H44</f>
        <v>0</v>
      </c>
      <c r="J44" s="119">
        <v>0</v>
      </c>
      <c r="K44" s="21"/>
      <c r="M44" s="22"/>
      <c r="N44" s="23"/>
      <c r="O44" s="23"/>
      <c r="P44" s="24"/>
      <c r="Q44" s="20"/>
    </row>
    <row r="45" spans="1:19" ht="19.5">
      <c r="A45" s="99"/>
      <c r="B45" s="120" t="s">
        <v>147</v>
      </c>
      <c r="C45" s="117">
        <v>801</v>
      </c>
      <c r="D45" s="118" t="s">
        <v>85</v>
      </c>
      <c r="E45" s="118" t="s">
        <v>96</v>
      </c>
      <c r="F45" s="118" t="s">
        <v>145</v>
      </c>
      <c r="G45" s="118"/>
      <c r="H45" s="119">
        <f>H46</f>
        <v>7600</v>
      </c>
      <c r="I45" s="119">
        <f>I46</f>
        <v>0</v>
      </c>
      <c r="J45" s="119">
        <f>J46</f>
        <v>7600</v>
      </c>
      <c r="K45" s="21"/>
      <c r="M45" s="22"/>
      <c r="N45" s="23"/>
      <c r="O45" s="23"/>
      <c r="P45" s="24"/>
      <c r="Q45" s="20"/>
      <c r="S45" s="54"/>
    </row>
    <row r="46" spans="1:17" ht="12.75">
      <c r="A46" s="99"/>
      <c r="B46" s="120" t="s">
        <v>158</v>
      </c>
      <c r="C46" s="117">
        <v>801</v>
      </c>
      <c r="D46" s="118" t="s">
        <v>85</v>
      </c>
      <c r="E46" s="118" t="s">
        <v>96</v>
      </c>
      <c r="F46" s="118" t="s">
        <v>157</v>
      </c>
      <c r="G46" s="118"/>
      <c r="H46" s="119">
        <f>H47</f>
        <v>7600</v>
      </c>
      <c r="I46" s="119">
        <f>J46-H46</f>
        <v>0</v>
      </c>
      <c r="J46" s="119">
        <f>J47</f>
        <v>7600</v>
      </c>
      <c r="K46" s="21"/>
      <c r="M46" s="22"/>
      <c r="N46" s="23"/>
      <c r="O46" s="23"/>
      <c r="P46" s="24"/>
      <c r="Q46" s="20"/>
    </row>
    <row r="47" spans="1:17" ht="12.75">
      <c r="A47" s="99"/>
      <c r="B47" s="120" t="s">
        <v>265</v>
      </c>
      <c r="C47" s="117">
        <v>801</v>
      </c>
      <c r="D47" s="118" t="s">
        <v>85</v>
      </c>
      <c r="E47" s="118" t="s">
        <v>96</v>
      </c>
      <c r="F47" s="118" t="s">
        <v>157</v>
      </c>
      <c r="G47" s="118" t="s">
        <v>263</v>
      </c>
      <c r="H47" s="119">
        <v>7600</v>
      </c>
      <c r="I47" s="119"/>
      <c r="J47" s="119">
        <f>H47+I47</f>
        <v>7600</v>
      </c>
      <c r="K47" s="21"/>
      <c r="M47" s="22"/>
      <c r="N47" s="23"/>
      <c r="O47" s="23"/>
      <c r="P47" s="24"/>
      <c r="Q47" s="20"/>
    </row>
    <row r="48" spans="1:17" s="40" customFormat="1" ht="12.75">
      <c r="A48" s="100"/>
      <c r="B48" s="121" t="s">
        <v>65</v>
      </c>
      <c r="C48" s="122">
        <v>801</v>
      </c>
      <c r="D48" s="123" t="s">
        <v>85</v>
      </c>
      <c r="E48" s="123" t="s">
        <v>88</v>
      </c>
      <c r="F48" s="123"/>
      <c r="G48" s="127"/>
      <c r="H48" s="124">
        <f>H49+H54</f>
        <v>742633.86</v>
      </c>
      <c r="I48" s="124">
        <f>I49+I54</f>
        <v>-100</v>
      </c>
      <c r="J48" s="124">
        <f>J49+J54</f>
        <v>742533.86</v>
      </c>
      <c r="K48" s="31"/>
      <c r="M48" s="41" t="s">
        <v>4</v>
      </c>
      <c r="N48" s="159">
        <v>630000</v>
      </c>
      <c r="O48" s="159"/>
      <c r="P48" s="160"/>
      <c r="Q48" s="50"/>
    </row>
    <row r="49" spans="1:17" ht="19.5" hidden="1">
      <c r="A49" s="99"/>
      <c r="B49" s="120" t="s">
        <v>56</v>
      </c>
      <c r="C49" s="117">
        <v>801</v>
      </c>
      <c r="D49" s="118" t="s">
        <v>85</v>
      </c>
      <c r="E49" s="118" t="s">
        <v>88</v>
      </c>
      <c r="F49" s="118" t="s">
        <v>57</v>
      </c>
      <c r="G49" s="118"/>
      <c r="H49" s="119">
        <f>H50+H51+H52</f>
        <v>0</v>
      </c>
      <c r="I49" s="119">
        <f aca="true" t="shared" si="2" ref="I49:I54">J49-H49</f>
        <v>0</v>
      </c>
      <c r="J49" s="119">
        <f>J50+J51+J53</f>
        <v>0</v>
      </c>
      <c r="K49" s="21"/>
      <c r="M49" s="22"/>
      <c r="N49" s="23"/>
      <c r="O49" s="23"/>
      <c r="P49" s="24"/>
      <c r="Q49" s="20"/>
    </row>
    <row r="50" spans="1:17" ht="12.75" hidden="1">
      <c r="A50" s="99"/>
      <c r="B50" s="120" t="s">
        <v>6</v>
      </c>
      <c r="C50" s="117">
        <v>801</v>
      </c>
      <c r="D50" s="118" t="s">
        <v>85</v>
      </c>
      <c r="E50" s="118" t="s">
        <v>88</v>
      </c>
      <c r="F50" s="118" t="s">
        <v>57</v>
      </c>
      <c r="G50" s="118" t="s">
        <v>5</v>
      </c>
      <c r="H50" s="119"/>
      <c r="I50" s="119">
        <f t="shared" si="2"/>
        <v>0</v>
      </c>
      <c r="J50" s="119">
        <v>0</v>
      </c>
      <c r="K50" s="21"/>
      <c r="M50" s="22"/>
      <c r="N50" s="23"/>
      <c r="O50" s="23"/>
      <c r="P50" s="24"/>
      <c r="Q50" s="20"/>
    </row>
    <row r="51" spans="1:17" ht="19.5" hidden="1">
      <c r="A51" s="99"/>
      <c r="B51" s="120" t="s">
        <v>10</v>
      </c>
      <c r="C51" s="117">
        <v>801</v>
      </c>
      <c r="D51" s="118" t="s">
        <v>85</v>
      </c>
      <c r="E51" s="118" t="s">
        <v>88</v>
      </c>
      <c r="F51" s="118" t="s">
        <v>57</v>
      </c>
      <c r="G51" s="118" t="s">
        <v>9</v>
      </c>
      <c r="H51" s="119">
        <v>0</v>
      </c>
      <c r="I51" s="119">
        <f t="shared" si="2"/>
        <v>0</v>
      </c>
      <c r="J51" s="119">
        <v>0</v>
      </c>
      <c r="K51" s="21"/>
      <c r="M51" s="22"/>
      <c r="N51" s="23"/>
      <c r="O51" s="23"/>
      <c r="P51" s="24"/>
      <c r="Q51" s="20"/>
    </row>
    <row r="52" spans="1:17" ht="19.5" hidden="1">
      <c r="A52" s="99"/>
      <c r="B52" s="120" t="s">
        <v>12</v>
      </c>
      <c r="C52" s="117">
        <v>801</v>
      </c>
      <c r="D52" s="118" t="s">
        <v>85</v>
      </c>
      <c r="E52" s="118" t="s">
        <v>88</v>
      </c>
      <c r="F52" s="118" t="s">
        <v>57</v>
      </c>
      <c r="G52" s="118" t="s">
        <v>11</v>
      </c>
      <c r="H52" s="119"/>
      <c r="I52" s="119">
        <f t="shared" si="2"/>
        <v>0</v>
      </c>
      <c r="J52" s="119">
        <v>0</v>
      </c>
      <c r="K52" s="21"/>
      <c r="M52" s="22"/>
      <c r="N52" s="23"/>
      <c r="O52" s="23"/>
      <c r="P52" s="24"/>
      <c r="Q52" s="20"/>
    </row>
    <row r="53" spans="1:17" ht="19.5" hidden="1">
      <c r="A53" s="99"/>
      <c r="B53" s="120" t="s">
        <v>12</v>
      </c>
      <c r="C53" s="117">
        <v>801</v>
      </c>
      <c r="D53" s="118" t="s">
        <v>85</v>
      </c>
      <c r="E53" s="118" t="s">
        <v>88</v>
      </c>
      <c r="F53" s="118" t="s">
        <v>57</v>
      </c>
      <c r="G53" s="118" t="s">
        <v>11</v>
      </c>
      <c r="H53" s="119">
        <v>0</v>
      </c>
      <c r="I53" s="119">
        <f t="shared" si="2"/>
        <v>0</v>
      </c>
      <c r="J53" s="119">
        <v>0</v>
      </c>
      <c r="K53" s="21"/>
      <c r="M53" s="22"/>
      <c r="N53" s="23"/>
      <c r="O53" s="23"/>
      <c r="P53" s="24"/>
      <c r="Q53" s="20"/>
    </row>
    <row r="54" spans="1:17" ht="19.5">
      <c r="A54" s="99"/>
      <c r="B54" s="120" t="s">
        <v>147</v>
      </c>
      <c r="C54" s="117">
        <v>801</v>
      </c>
      <c r="D54" s="118" t="s">
        <v>85</v>
      </c>
      <c r="E54" s="118" t="s">
        <v>88</v>
      </c>
      <c r="F54" s="118" t="s">
        <v>145</v>
      </c>
      <c r="G54" s="118"/>
      <c r="H54" s="119">
        <f>H55</f>
        <v>742633.86</v>
      </c>
      <c r="I54" s="119">
        <f t="shared" si="2"/>
        <v>-100</v>
      </c>
      <c r="J54" s="119">
        <f>J55</f>
        <v>742533.86</v>
      </c>
      <c r="K54" s="21"/>
      <c r="M54" s="22"/>
      <c r="N54" s="23"/>
      <c r="O54" s="23"/>
      <c r="P54" s="24"/>
      <c r="Q54" s="20"/>
    </row>
    <row r="55" spans="1:17" ht="19.5">
      <c r="A55" s="99"/>
      <c r="B55" s="120" t="s">
        <v>274</v>
      </c>
      <c r="C55" s="117">
        <v>801</v>
      </c>
      <c r="D55" s="118" t="s">
        <v>85</v>
      </c>
      <c r="E55" s="118" t="s">
        <v>88</v>
      </c>
      <c r="F55" s="118" t="s">
        <v>229</v>
      </c>
      <c r="G55" s="118"/>
      <c r="H55" s="119">
        <f>H57+H59</f>
        <v>742633.86</v>
      </c>
      <c r="I55" s="119">
        <f>I57+I59</f>
        <v>-100</v>
      </c>
      <c r="J55" s="119">
        <f>J57+J59</f>
        <v>742533.86</v>
      </c>
      <c r="K55" s="21"/>
      <c r="M55" s="22"/>
      <c r="N55" s="23"/>
      <c r="O55" s="23"/>
      <c r="P55" s="24"/>
      <c r="Q55" s="20"/>
    </row>
    <row r="56" spans="1:17" ht="19.5">
      <c r="A56" s="99"/>
      <c r="B56" s="120" t="s">
        <v>284</v>
      </c>
      <c r="C56" s="117">
        <v>801</v>
      </c>
      <c r="D56" s="118" t="s">
        <v>85</v>
      </c>
      <c r="E56" s="118" t="s">
        <v>88</v>
      </c>
      <c r="F56" s="118" t="s">
        <v>266</v>
      </c>
      <c r="G56" s="118"/>
      <c r="H56" s="119">
        <v>616795</v>
      </c>
      <c r="I56" s="119">
        <f>I57</f>
        <v>0</v>
      </c>
      <c r="J56" s="119">
        <f>J57+J59</f>
        <v>742533.86</v>
      </c>
      <c r="K56" s="21"/>
      <c r="M56" s="22"/>
      <c r="N56" s="23"/>
      <c r="O56" s="23"/>
      <c r="P56" s="24"/>
      <c r="Q56" s="20"/>
    </row>
    <row r="57" spans="1:17" ht="58.5">
      <c r="A57" s="99"/>
      <c r="B57" s="120" t="s">
        <v>261</v>
      </c>
      <c r="C57" s="117">
        <v>801</v>
      </c>
      <c r="D57" s="118" t="s">
        <v>85</v>
      </c>
      <c r="E57" s="118" t="s">
        <v>88</v>
      </c>
      <c r="F57" s="118" t="s">
        <v>266</v>
      </c>
      <c r="G57" s="118" t="s">
        <v>260</v>
      </c>
      <c r="H57" s="119">
        <v>643858.86</v>
      </c>
      <c r="I57" s="119"/>
      <c r="J57" s="119">
        <f>H57+I57</f>
        <v>643858.86</v>
      </c>
      <c r="K57" s="21"/>
      <c r="M57" s="22"/>
      <c r="N57" s="23"/>
      <c r="O57" s="23"/>
      <c r="P57" s="24"/>
      <c r="Q57" s="20"/>
    </row>
    <row r="58" spans="1:17" ht="39" hidden="1">
      <c r="A58" s="99"/>
      <c r="B58" s="120" t="s">
        <v>149</v>
      </c>
      <c r="C58" s="117">
        <v>801</v>
      </c>
      <c r="D58" s="118" t="s">
        <v>85</v>
      </c>
      <c r="E58" s="118" t="s">
        <v>88</v>
      </c>
      <c r="F58" s="118" t="s">
        <v>229</v>
      </c>
      <c r="G58" s="118" t="s">
        <v>150</v>
      </c>
      <c r="H58" s="119">
        <v>0</v>
      </c>
      <c r="I58" s="119">
        <f>J58-H58</f>
        <v>0</v>
      </c>
      <c r="J58" s="119">
        <v>0</v>
      </c>
      <c r="K58" s="21"/>
      <c r="M58" s="22"/>
      <c r="N58" s="23"/>
      <c r="O58" s="23"/>
      <c r="P58" s="24"/>
      <c r="Q58" s="20"/>
    </row>
    <row r="59" spans="1:17" ht="19.5">
      <c r="A59" s="99"/>
      <c r="B59" s="120" t="s">
        <v>264</v>
      </c>
      <c r="C59" s="117">
        <v>801</v>
      </c>
      <c r="D59" s="118" t="s">
        <v>85</v>
      </c>
      <c r="E59" s="118" t="s">
        <v>88</v>
      </c>
      <c r="F59" s="118" t="s">
        <v>266</v>
      </c>
      <c r="G59" s="118" t="s">
        <v>262</v>
      </c>
      <c r="H59" s="119">
        <v>98775</v>
      </c>
      <c r="I59" s="119">
        <v>-100</v>
      </c>
      <c r="J59" s="119">
        <f>H59+I59</f>
        <v>98675</v>
      </c>
      <c r="K59" s="21"/>
      <c r="M59" s="22"/>
      <c r="N59" s="23"/>
      <c r="O59" s="23"/>
      <c r="P59" s="24"/>
      <c r="Q59" s="20"/>
    </row>
    <row r="60" spans="1:17" s="40" customFormat="1" ht="18">
      <c r="A60" s="100"/>
      <c r="B60" s="121" t="s">
        <v>183</v>
      </c>
      <c r="C60" s="122">
        <v>801</v>
      </c>
      <c r="D60" s="123" t="s">
        <v>86</v>
      </c>
      <c r="E60" s="123" t="s">
        <v>89</v>
      </c>
      <c r="F60" s="123"/>
      <c r="G60" s="123"/>
      <c r="H60" s="124">
        <f>H61+H64</f>
        <v>63700</v>
      </c>
      <c r="I60" s="124">
        <f aca="true" t="shared" si="3" ref="I60:I65">J60-H60</f>
        <v>0</v>
      </c>
      <c r="J60" s="124">
        <f>J61+J64</f>
        <v>63700</v>
      </c>
      <c r="K60" s="31"/>
      <c r="M60" s="41"/>
      <c r="N60" s="46"/>
      <c r="O60" s="46"/>
      <c r="P60" s="49"/>
      <c r="Q60" s="50"/>
    </row>
    <row r="61" spans="1:17" ht="29.25" hidden="1">
      <c r="A61" s="99"/>
      <c r="B61" s="120" t="s">
        <v>106</v>
      </c>
      <c r="C61" s="117">
        <v>801</v>
      </c>
      <c r="D61" s="118" t="s">
        <v>86</v>
      </c>
      <c r="E61" s="118" t="s">
        <v>89</v>
      </c>
      <c r="F61" s="118" t="s">
        <v>71</v>
      </c>
      <c r="G61" s="118"/>
      <c r="H61" s="119">
        <f>H62+H63</f>
        <v>0</v>
      </c>
      <c r="I61" s="124">
        <f t="shared" si="3"/>
        <v>0</v>
      </c>
      <c r="J61" s="119">
        <f>J62+J63</f>
        <v>0</v>
      </c>
      <c r="K61" s="21"/>
      <c r="M61" s="22"/>
      <c r="N61" s="23"/>
      <c r="O61" s="23"/>
      <c r="P61" s="24"/>
      <c r="Q61" s="20"/>
    </row>
    <row r="62" spans="1:17" ht="12.75" hidden="1">
      <c r="A62" s="99"/>
      <c r="B62" s="120" t="s">
        <v>6</v>
      </c>
      <c r="C62" s="117">
        <v>801</v>
      </c>
      <c r="D62" s="118" t="s">
        <v>86</v>
      </c>
      <c r="E62" s="118" t="s">
        <v>89</v>
      </c>
      <c r="F62" s="118" t="s">
        <v>71</v>
      </c>
      <c r="G62" s="118" t="s">
        <v>5</v>
      </c>
      <c r="H62" s="119"/>
      <c r="I62" s="119">
        <f t="shared" si="3"/>
        <v>0</v>
      </c>
      <c r="J62" s="119">
        <v>0</v>
      </c>
      <c r="K62" s="21"/>
      <c r="M62" s="22"/>
      <c r="N62" s="23"/>
      <c r="O62" s="23"/>
      <c r="P62" s="24"/>
      <c r="Q62" s="20"/>
    </row>
    <row r="63" spans="1:17" ht="19.5" hidden="1">
      <c r="A63" s="99"/>
      <c r="B63" s="120" t="s">
        <v>12</v>
      </c>
      <c r="C63" s="117">
        <v>801</v>
      </c>
      <c r="D63" s="118" t="s">
        <v>86</v>
      </c>
      <c r="E63" s="118" t="s">
        <v>89</v>
      </c>
      <c r="F63" s="118" t="s">
        <v>71</v>
      </c>
      <c r="G63" s="118" t="s">
        <v>11</v>
      </c>
      <c r="H63" s="119"/>
      <c r="I63" s="119">
        <f t="shared" si="3"/>
        <v>0</v>
      </c>
      <c r="J63" s="119">
        <v>0</v>
      </c>
      <c r="K63" s="21"/>
      <c r="M63" s="22"/>
      <c r="N63" s="23"/>
      <c r="O63" s="23"/>
      <c r="P63" s="24"/>
      <c r="Q63" s="20"/>
    </row>
    <row r="64" spans="1:17" ht="19.5">
      <c r="A64" s="99"/>
      <c r="B64" s="120" t="s">
        <v>147</v>
      </c>
      <c r="C64" s="117">
        <v>801</v>
      </c>
      <c r="D64" s="118" t="s">
        <v>86</v>
      </c>
      <c r="E64" s="118" t="s">
        <v>89</v>
      </c>
      <c r="F64" s="118" t="s">
        <v>145</v>
      </c>
      <c r="G64" s="118"/>
      <c r="H64" s="119">
        <f>H65</f>
        <v>63700</v>
      </c>
      <c r="I64" s="119">
        <f t="shared" si="3"/>
        <v>0</v>
      </c>
      <c r="J64" s="119">
        <f>J65</f>
        <v>63700</v>
      </c>
      <c r="K64" s="21"/>
      <c r="M64" s="22"/>
      <c r="N64" s="23"/>
      <c r="O64" s="23"/>
      <c r="P64" s="24"/>
      <c r="Q64" s="20"/>
    </row>
    <row r="65" spans="1:17" ht="29.25">
      <c r="A65" s="99"/>
      <c r="B65" s="120" t="s">
        <v>159</v>
      </c>
      <c r="C65" s="117">
        <v>801</v>
      </c>
      <c r="D65" s="118" t="s">
        <v>86</v>
      </c>
      <c r="E65" s="118" t="s">
        <v>89</v>
      </c>
      <c r="F65" s="118" t="s">
        <v>160</v>
      </c>
      <c r="G65" s="118"/>
      <c r="H65" s="119">
        <f>H66+H67+H69+H68</f>
        <v>63700</v>
      </c>
      <c r="I65" s="119">
        <f t="shared" si="3"/>
        <v>0</v>
      </c>
      <c r="J65" s="119">
        <f>J66+J67+J69</f>
        <v>63700</v>
      </c>
      <c r="K65" s="21"/>
      <c r="M65" s="22"/>
      <c r="N65" s="23"/>
      <c r="O65" s="23"/>
      <c r="P65" s="24"/>
      <c r="Q65" s="20"/>
    </row>
    <row r="66" spans="1:17" ht="58.5">
      <c r="A66" s="99"/>
      <c r="B66" s="120" t="s">
        <v>261</v>
      </c>
      <c r="C66" s="117">
        <v>801</v>
      </c>
      <c r="D66" s="118" t="s">
        <v>86</v>
      </c>
      <c r="E66" s="118" t="s">
        <v>89</v>
      </c>
      <c r="F66" s="118" t="s">
        <v>160</v>
      </c>
      <c r="G66" s="118" t="s">
        <v>260</v>
      </c>
      <c r="H66" s="119">
        <v>51025</v>
      </c>
      <c r="I66" s="119"/>
      <c r="J66" s="119">
        <f>H66+I66</f>
        <v>51025</v>
      </c>
      <c r="K66" s="21"/>
      <c r="M66" s="22"/>
      <c r="N66" s="23"/>
      <c r="O66" s="23"/>
      <c r="P66" s="24"/>
      <c r="Q66" s="20"/>
    </row>
    <row r="67" spans="1:17" ht="12.75" hidden="1">
      <c r="A67" s="99"/>
      <c r="B67" s="120" t="s">
        <v>6</v>
      </c>
      <c r="C67" s="117">
        <v>801</v>
      </c>
      <c r="D67" s="118" t="s">
        <v>86</v>
      </c>
      <c r="E67" s="118" t="s">
        <v>89</v>
      </c>
      <c r="F67" s="118" t="s">
        <v>160</v>
      </c>
      <c r="G67" s="118" t="s">
        <v>5</v>
      </c>
      <c r="H67" s="119">
        <v>0</v>
      </c>
      <c r="I67" s="119">
        <f>J67-H67</f>
        <v>0</v>
      </c>
      <c r="J67" s="119">
        <v>0</v>
      </c>
      <c r="K67" s="21"/>
      <c r="M67" s="22"/>
      <c r="N67" s="23"/>
      <c r="O67" s="23"/>
      <c r="P67" s="24"/>
      <c r="Q67" s="20"/>
    </row>
    <row r="68" spans="1:17" ht="19.5" hidden="1">
      <c r="A68" s="99"/>
      <c r="B68" s="120" t="s">
        <v>12</v>
      </c>
      <c r="C68" s="117"/>
      <c r="D68" s="118"/>
      <c r="E68" s="118"/>
      <c r="F68" s="118"/>
      <c r="G68" s="118" t="s">
        <v>11</v>
      </c>
      <c r="H68" s="119">
        <v>0</v>
      </c>
      <c r="I68" s="119">
        <f>J68-H68</f>
        <v>0</v>
      </c>
      <c r="J68" s="119">
        <v>0</v>
      </c>
      <c r="K68" s="21"/>
      <c r="M68" s="22"/>
      <c r="N68" s="23"/>
      <c r="O68" s="23"/>
      <c r="P68" s="24"/>
      <c r="Q68" s="20"/>
    </row>
    <row r="69" spans="1:17" ht="19.5">
      <c r="A69" s="99"/>
      <c r="B69" s="120" t="s">
        <v>264</v>
      </c>
      <c r="C69" s="117">
        <v>801</v>
      </c>
      <c r="D69" s="118" t="s">
        <v>86</v>
      </c>
      <c r="E69" s="118" t="s">
        <v>89</v>
      </c>
      <c r="F69" s="118" t="s">
        <v>160</v>
      </c>
      <c r="G69" s="118" t="s">
        <v>262</v>
      </c>
      <c r="H69" s="119">
        <v>12675</v>
      </c>
      <c r="I69" s="119"/>
      <c r="J69" s="119">
        <f>H69+I69</f>
        <v>12675</v>
      </c>
      <c r="K69" s="21"/>
      <c r="M69" s="22"/>
      <c r="N69" s="23"/>
      <c r="O69" s="23"/>
      <c r="P69" s="24"/>
      <c r="Q69" s="20"/>
    </row>
    <row r="70" spans="1:17" s="40" customFormat="1" ht="30" customHeight="1">
      <c r="A70" s="100"/>
      <c r="B70" s="121" t="s">
        <v>184</v>
      </c>
      <c r="C70" s="122">
        <v>801</v>
      </c>
      <c r="D70" s="123" t="s">
        <v>89</v>
      </c>
      <c r="E70" s="123" t="s">
        <v>90</v>
      </c>
      <c r="F70" s="123"/>
      <c r="G70" s="127"/>
      <c r="H70" s="124">
        <f aca="true" t="shared" si="4" ref="H70:J71">H71</f>
        <v>10000</v>
      </c>
      <c r="I70" s="124">
        <f t="shared" si="4"/>
        <v>0</v>
      </c>
      <c r="J70" s="124">
        <f t="shared" si="4"/>
        <v>10000</v>
      </c>
      <c r="K70" s="31"/>
      <c r="M70" s="41" t="s">
        <v>4</v>
      </c>
      <c r="N70" s="46">
        <v>50000</v>
      </c>
      <c r="O70" s="46"/>
      <c r="P70" s="49"/>
      <c r="Q70" s="50"/>
    </row>
    <row r="71" spans="1:17" ht="33.75" customHeight="1">
      <c r="A71" s="99"/>
      <c r="B71" s="120" t="s">
        <v>245</v>
      </c>
      <c r="C71" s="117">
        <v>801</v>
      </c>
      <c r="D71" s="118" t="s">
        <v>89</v>
      </c>
      <c r="E71" s="118" t="s">
        <v>90</v>
      </c>
      <c r="F71" s="118" t="s">
        <v>161</v>
      </c>
      <c r="G71" s="118"/>
      <c r="H71" s="119">
        <f t="shared" si="4"/>
        <v>10000</v>
      </c>
      <c r="I71" s="119">
        <f t="shared" si="4"/>
        <v>0</v>
      </c>
      <c r="J71" s="119">
        <f t="shared" si="4"/>
        <v>10000</v>
      </c>
      <c r="K71" s="21"/>
      <c r="M71" s="22"/>
      <c r="N71" s="23"/>
      <c r="O71" s="23"/>
      <c r="P71" s="24"/>
      <c r="Q71" s="20"/>
    </row>
    <row r="72" spans="1:17" ht="19.5">
      <c r="A72" s="99"/>
      <c r="B72" s="120" t="s">
        <v>264</v>
      </c>
      <c r="C72" s="117">
        <v>801</v>
      </c>
      <c r="D72" s="118" t="s">
        <v>89</v>
      </c>
      <c r="E72" s="118" t="s">
        <v>90</v>
      </c>
      <c r="F72" s="118" t="s">
        <v>161</v>
      </c>
      <c r="G72" s="118" t="s">
        <v>262</v>
      </c>
      <c r="H72" s="119">
        <v>10000</v>
      </c>
      <c r="I72" s="119"/>
      <c r="J72" s="119">
        <f>H72+I72</f>
        <v>10000</v>
      </c>
      <c r="K72" s="21"/>
      <c r="M72" s="22"/>
      <c r="N72" s="23"/>
      <c r="O72" s="23"/>
      <c r="P72" s="24"/>
      <c r="Q72" s="20"/>
    </row>
    <row r="73" spans="1:17" ht="12.75">
      <c r="A73" s="99"/>
      <c r="B73" s="120" t="s">
        <v>246</v>
      </c>
      <c r="C73" s="122">
        <v>801</v>
      </c>
      <c r="D73" s="123" t="s">
        <v>89</v>
      </c>
      <c r="E73" s="123" t="s">
        <v>95</v>
      </c>
      <c r="F73" s="123"/>
      <c r="G73" s="123"/>
      <c r="H73" s="124">
        <f>H74</f>
        <v>10000</v>
      </c>
      <c r="I73" s="124">
        <f>J73-H73</f>
        <v>0</v>
      </c>
      <c r="J73" s="124">
        <f>J74</f>
        <v>10000</v>
      </c>
      <c r="K73" s="21"/>
      <c r="M73" s="22"/>
      <c r="N73" s="23"/>
      <c r="O73" s="23"/>
      <c r="P73" s="24"/>
      <c r="Q73" s="20"/>
    </row>
    <row r="74" spans="1:17" ht="29.25">
      <c r="A74" s="99"/>
      <c r="B74" s="120" t="s">
        <v>248</v>
      </c>
      <c r="C74" s="117">
        <v>801</v>
      </c>
      <c r="D74" s="118" t="s">
        <v>89</v>
      </c>
      <c r="E74" s="118" t="s">
        <v>95</v>
      </c>
      <c r="F74" s="118" t="s">
        <v>247</v>
      </c>
      <c r="G74" s="118"/>
      <c r="H74" s="119">
        <f>H75</f>
        <v>10000</v>
      </c>
      <c r="I74" s="119">
        <f>J74-H74</f>
        <v>0</v>
      </c>
      <c r="J74" s="119">
        <f>J75</f>
        <v>10000</v>
      </c>
      <c r="K74" s="21"/>
      <c r="M74" s="22"/>
      <c r="N74" s="23"/>
      <c r="O74" s="23"/>
      <c r="P74" s="24"/>
      <c r="Q74" s="20"/>
    </row>
    <row r="75" spans="1:17" ht="19.5">
      <c r="A75" s="99"/>
      <c r="B75" s="120" t="s">
        <v>264</v>
      </c>
      <c r="C75" s="117">
        <v>801</v>
      </c>
      <c r="D75" s="118" t="s">
        <v>89</v>
      </c>
      <c r="E75" s="118" t="s">
        <v>95</v>
      </c>
      <c r="F75" s="118" t="s">
        <v>247</v>
      </c>
      <c r="G75" s="118" t="s">
        <v>262</v>
      </c>
      <c r="H75" s="119">
        <v>10000</v>
      </c>
      <c r="I75" s="119">
        <f>-135.28+135.28</f>
        <v>0</v>
      </c>
      <c r="J75" s="119">
        <f>H75+I75</f>
        <v>10000</v>
      </c>
      <c r="K75" s="21"/>
      <c r="M75" s="22"/>
      <c r="N75" s="23"/>
      <c r="O75" s="23"/>
      <c r="P75" s="24"/>
      <c r="Q75" s="20"/>
    </row>
    <row r="76" spans="1:32" s="40" customFormat="1" ht="27">
      <c r="A76" s="100"/>
      <c r="B76" s="121" t="s">
        <v>186</v>
      </c>
      <c r="C76" s="122">
        <v>801</v>
      </c>
      <c r="D76" s="123" t="s">
        <v>89</v>
      </c>
      <c r="E76" s="123" t="s">
        <v>91</v>
      </c>
      <c r="F76" s="123"/>
      <c r="G76" s="123"/>
      <c r="H76" s="124">
        <f>H80</f>
        <v>500</v>
      </c>
      <c r="I76" s="124">
        <f>I77+I80</f>
        <v>0</v>
      </c>
      <c r="J76" s="124">
        <f>J80</f>
        <v>500</v>
      </c>
      <c r="K76" s="31"/>
      <c r="M76" s="41"/>
      <c r="N76" s="46"/>
      <c r="O76" s="46"/>
      <c r="P76" s="49"/>
      <c r="Q76" s="50"/>
      <c r="R76" s="3"/>
      <c r="S76" s="3"/>
      <c r="T76" s="3"/>
      <c r="U76" s="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</row>
    <row r="77" spans="1:32" ht="48.75" hidden="1">
      <c r="A77" s="99"/>
      <c r="B77" s="120" t="s">
        <v>256</v>
      </c>
      <c r="C77" s="117">
        <v>801</v>
      </c>
      <c r="D77" s="118" t="s">
        <v>89</v>
      </c>
      <c r="E77" s="118" t="s">
        <v>91</v>
      </c>
      <c r="F77" s="118"/>
      <c r="G77" s="118"/>
      <c r="H77" s="119">
        <f>H78</f>
        <v>0</v>
      </c>
      <c r="I77" s="119">
        <f>J77-H77</f>
        <v>0</v>
      </c>
      <c r="J77" s="119">
        <f>J78</f>
        <v>0</v>
      </c>
      <c r="K77" s="21"/>
      <c r="M77" s="22"/>
      <c r="N77" s="23"/>
      <c r="O77" s="23"/>
      <c r="P77" s="24"/>
      <c r="Q77" s="20"/>
      <c r="R77" s="26"/>
      <c r="S77" s="26"/>
      <c r="T77" s="26"/>
      <c r="U77" s="2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</row>
    <row r="78" spans="1:32" ht="63" hidden="1">
      <c r="A78" s="99"/>
      <c r="B78" s="134" t="s">
        <v>282</v>
      </c>
      <c r="C78" s="117">
        <v>801</v>
      </c>
      <c r="D78" s="118" t="s">
        <v>89</v>
      </c>
      <c r="E78" s="118" t="s">
        <v>91</v>
      </c>
      <c r="F78" s="118" t="s">
        <v>118</v>
      </c>
      <c r="G78" s="118"/>
      <c r="H78" s="119">
        <f>H79</f>
        <v>0</v>
      </c>
      <c r="I78" s="119">
        <f>J78-H78</f>
        <v>0</v>
      </c>
      <c r="J78" s="119">
        <f>J79</f>
        <v>0</v>
      </c>
      <c r="K78" s="21"/>
      <c r="M78" s="22"/>
      <c r="N78" s="23"/>
      <c r="O78" s="23"/>
      <c r="P78" s="24"/>
      <c r="Q78" s="20"/>
      <c r="R78" s="26"/>
      <c r="S78" s="26"/>
      <c r="T78" s="26"/>
      <c r="U78" s="2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</row>
    <row r="79" spans="1:32" ht="19.5" hidden="1">
      <c r="A79" s="99"/>
      <c r="B79" s="120" t="s">
        <v>12</v>
      </c>
      <c r="C79" s="117">
        <v>801</v>
      </c>
      <c r="D79" s="118" t="s">
        <v>89</v>
      </c>
      <c r="E79" s="118" t="s">
        <v>91</v>
      </c>
      <c r="F79" s="118" t="s">
        <v>118</v>
      </c>
      <c r="G79" s="118" t="s">
        <v>11</v>
      </c>
      <c r="H79" s="119"/>
      <c r="I79" s="119">
        <f>J79-H79</f>
        <v>0</v>
      </c>
      <c r="J79" s="119">
        <v>0</v>
      </c>
      <c r="K79" s="21"/>
      <c r="M79" s="22"/>
      <c r="N79" s="23"/>
      <c r="O79" s="23"/>
      <c r="P79" s="24"/>
      <c r="Q79" s="20"/>
      <c r="R79" s="26"/>
      <c r="S79" s="26"/>
      <c r="T79" s="26"/>
      <c r="U79" s="2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</row>
    <row r="80" spans="1:17" ht="29.25">
      <c r="A80" s="99"/>
      <c r="B80" s="120" t="s">
        <v>257</v>
      </c>
      <c r="C80" s="117">
        <v>801</v>
      </c>
      <c r="D80" s="118" t="s">
        <v>89</v>
      </c>
      <c r="E80" s="118" t="s">
        <v>91</v>
      </c>
      <c r="F80" s="118" t="s">
        <v>162</v>
      </c>
      <c r="G80" s="118"/>
      <c r="H80" s="119">
        <f>H81</f>
        <v>500</v>
      </c>
      <c r="I80" s="119">
        <f>J80-H80</f>
        <v>0</v>
      </c>
      <c r="J80" s="119">
        <f>J81</f>
        <v>500</v>
      </c>
      <c r="K80" s="21"/>
      <c r="M80" s="22"/>
      <c r="N80" s="23"/>
      <c r="O80" s="23"/>
      <c r="P80" s="24"/>
      <c r="Q80" s="20"/>
    </row>
    <row r="81" spans="1:17" ht="19.5">
      <c r="A81" s="99"/>
      <c r="B81" s="120" t="s">
        <v>264</v>
      </c>
      <c r="C81" s="117">
        <v>801</v>
      </c>
      <c r="D81" s="118" t="s">
        <v>89</v>
      </c>
      <c r="E81" s="118" t="s">
        <v>91</v>
      </c>
      <c r="F81" s="118" t="s">
        <v>162</v>
      </c>
      <c r="G81" s="118" t="s">
        <v>262</v>
      </c>
      <c r="H81" s="119">
        <v>500</v>
      </c>
      <c r="I81" s="119"/>
      <c r="J81" s="119">
        <f>H81+I81</f>
        <v>500</v>
      </c>
      <c r="K81" s="21"/>
      <c r="M81" s="22"/>
      <c r="N81" s="23"/>
      <c r="O81" s="23"/>
      <c r="P81" s="24"/>
      <c r="Q81" s="20"/>
    </row>
    <row r="82" spans="1:17" s="40" customFormat="1" ht="18.75">
      <c r="A82" s="101"/>
      <c r="B82" s="121" t="s">
        <v>185</v>
      </c>
      <c r="C82" s="122">
        <v>801</v>
      </c>
      <c r="D82" s="123" t="s">
        <v>87</v>
      </c>
      <c r="E82" s="123" t="s">
        <v>102</v>
      </c>
      <c r="F82" s="123"/>
      <c r="G82" s="123"/>
      <c r="H82" s="124">
        <f>H83+H86</f>
        <v>65100</v>
      </c>
      <c r="I82" s="124">
        <f>I83+I86</f>
        <v>100</v>
      </c>
      <c r="J82" s="124">
        <f>J83+J86++J91</f>
        <v>65200</v>
      </c>
      <c r="K82" s="31"/>
      <c r="M82" s="41"/>
      <c r="N82" s="46"/>
      <c r="O82" s="46"/>
      <c r="P82" s="49"/>
      <c r="Q82" s="50"/>
    </row>
    <row r="83" spans="1:17" ht="98.25" customHeight="1" hidden="1">
      <c r="A83" s="102"/>
      <c r="B83" s="135" t="s">
        <v>277</v>
      </c>
      <c r="C83" s="117">
        <v>801</v>
      </c>
      <c r="D83" s="118" t="s">
        <v>87</v>
      </c>
      <c r="E83" s="118" t="s">
        <v>102</v>
      </c>
      <c r="F83" s="118" t="s">
        <v>103</v>
      </c>
      <c r="G83" s="118"/>
      <c r="H83" s="119">
        <f>H84+H85</f>
        <v>0</v>
      </c>
      <c r="I83" s="119">
        <f>J83-H83</f>
        <v>0</v>
      </c>
      <c r="J83" s="119">
        <f>J84+J85</f>
        <v>0</v>
      </c>
      <c r="K83" s="21"/>
      <c r="M83" s="22"/>
      <c r="N83" s="23"/>
      <c r="O83" s="23"/>
      <c r="P83" s="24"/>
      <c r="Q83" s="20"/>
    </row>
    <row r="84" spans="1:17" ht="18.75" hidden="1">
      <c r="A84" s="102"/>
      <c r="B84" s="120" t="s">
        <v>6</v>
      </c>
      <c r="C84" s="117">
        <v>801</v>
      </c>
      <c r="D84" s="118" t="s">
        <v>87</v>
      </c>
      <c r="E84" s="118" t="s">
        <v>102</v>
      </c>
      <c r="F84" s="118" t="s">
        <v>103</v>
      </c>
      <c r="G84" s="118" t="s">
        <v>5</v>
      </c>
      <c r="H84" s="119"/>
      <c r="I84" s="119">
        <f>J84-H84</f>
        <v>0</v>
      </c>
      <c r="J84" s="119">
        <v>0</v>
      </c>
      <c r="K84" s="21"/>
      <c r="M84" s="22"/>
      <c r="N84" s="23"/>
      <c r="O84" s="23"/>
      <c r="P84" s="24"/>
      <c r="Q84" s="20"/>
    </row>
    <row r="85" spans="1:17" ht="19.5" hidden="1">
      <c r="A85" s="102"/>
      <c r="B85" s="120" t="s">
        <v>12</v>
      </c>
      <c r="C85" s="117">
        <v>801</v>
      </c>
      <c r="D85" s="118" t="s">
        <v>87</v>
      </c>
      <c r="E85" s="118" t="s">
        <v>102</v>
      </c>
      <c r="F85" s="118" t="s">
        <v>103</v>
      </c>
      <c r="G85" s="118" t="s">
        <v>11</v>
      </c>
      <c r="H85" s="119"/>
      <c r="I85" s="119">
        <f>J85-H85</f>
        <v>0</v>
      </c>
      <c r="J85" s="119">
        <v>0</v>
      </c>
      <c r="K85" s="21"/>
      <c r="M85" s="22"/>
      <c r="N85" s="23"/>
      <c r="O85" s="23"/>
      <c r="P85" s="24"/>
      <c r="Q85" s="20"/>
    </row>
    <row r="86" spans="1:17" ht="19.5">
      <c r="A86" s="102"/>
      <c r="B86" s="120" t="s">
        <v>231</v>
      </c>
      <c r="C86" s="117">
        <v>801</v>
      </c>
      <c r="D86" s="118" t="s">
        <v>87</v>
      </c>
      <c r="E86" s="118" t="s">
        <v>102</v>
      </c>
      <c r="F86" s="118" t="s">
        <v>230</v>
      </c>
      <c r="G86" s="118"/>
      <c r="H86" s="119">
        <f>H87</f>
        <v>65100</v>
      </c>
      <c r="I86" s="119">
        <f>I87+I92</f>
        <v>100</v>
      </c>
      <c r="J86" s="119">
        <f>J87</f>
        <v>65100</v>
      </c>
      <c r="K86" s="21"/>
      <c r="M86" s="22"/>
      <c r="N86" s="23"/>
      <c r="O86" s="23"/>
      <c r="P86" s="24"/>
      <c r="Q86" s="20"/>
    </row>
    <row r="87" spans="1:17" ht="19.5">
      <c r="A87" s="102"/>
      <c r="B87" s="120" t="s">
        <v>163</v>
      </c>
      <c r="C87" s="117">
        <v>801</v>
      </c>
      <c r="D87" s="118" t="s">
        <v>87</v>
      </c>
      <c r="E87" s="118" t="s">
        <v>102</v>
      </c>
      <c r="F87" s="118" t="s">
        <v>164</v>
      </c>
      <c r="G87" s="118"/>
      <c r="H87" s="119">
        <f>H88+H89</f>
        <v>65100</v>
      </c>
      <c r="I87" s="119">
        <f>I88+I89</f>
        <v>0</v>
      </c>
      <c r="J87" s="119">
        <f>J88+J89</f>
        <v>65100</v>
      </c>
      <c r="K87" s="21"/>
      <c r="M87" s="22"/>
      <c r="N87" s="23"/>
      <c r="O87" s="23"/>
      <c r="P87" s="24"/>
      <c r="Q87" s="20"/>
    </row>
    <row r="88" spans="1:17" ht="58.5" hidden="1">
      <c r="A88" s="102"/>
      <c r="B88" s="120" t="s">
        <v>261</v>
      </c>
      <c r="C88" s="117">
        <v>801</v>
      </c>
      <c r="D88" s="118" t="s">
        <v>87</v>
      </c>
      <c r="E88" s="118" t="s">
        <v>102</v>
      </c>
      <c r="F88" s="118" t="s">
        <v>164</v>
      </c>
      <c r="G88" s="118" t="s">
        <v>260</v>
      </c>
      <c r="H88" s="119">
        <v>0</v>
      </c>
      <c r="I88" s="119">
        <f>J88-H88</f>
        <v>0</v>
      </c>
      <c r="J88" s="119">
        <v>0</v>
      </c>
      <c r="K88" s="21"/>
      <c r="M88" s="22"/>
      <c r="N88" s="23"/>
      <c r="O88" s="23"/>
      <c r="P88" s="24"/>
      <c r="Q88" s="20"/>
    </row>
    <row r="89" spans="1:17" ht="19.5">
      <c r="A89" s="102"/>
      <c r="B89" s="120" t="s">
        <v>264</v>
      </c>
      <c r="C89" s="117">
        <v>801</v>
      </c>
      <c r="D89" s="118" t="s">
        <v>87</v>
      </c>
      <c r="E89" s="118" t="s">
        <v>102</v>
      </c>
      <c r="F89" s="118" t="s">
        <v>164</v>
      </c>
      <c r="G89" s="118" t="s">
        <v>262</v>
      </c>
      <c r="H89" s="119">
        <v>65100</v>
      </c>
      <c r="I89" s="119">
        <v>0</v>
      </c>
      <c r="J89" s="119">
        <v>65100</v>
      </c>
      <c r="K89" s="21"/>
      <c r="M89" s="22"/>
      <c r="N89" s="23"/>
      <c r="O89" s="23"/>
      <c r="P89" s="24"/>
      <c r="Q89" s="20"/>
    </row>
    <row r="90" spans="1:17" ht="54" hidden="1">
      <c r="A90" s="102"/>
      <c r="B90" s="142" t="s">
        <v>293</v>
      </c>
      <c r="C90" s="141">
        <v>801</v>
      </c>
      <c r="D90" s="118" t="s">
        <v>87</v>
      </c>
      <c r="E90" s="118" t="s">
        <v>102</v>
      </c>
      <c r="F90" s="143" t="s">
        <v>292</v>
      </c>
      <c r="G90" s="118"/>
      <c r="H90" s="119"/>
      <c r="I90" s="119"/>
      <c r="J90" s="119"/>
      <c r="K90" s="21"/>
      <c r="M90" s="22"/>
      <c r="N90" s="23"/>
      <c r="O90" s="23"/>
      <c r="P90" s="24"/>
      <c r="Q90" s="20"/>
    </row>
    <row r="91" spans="1:17" ht="118.5" customHeight="1">
      <c r="A91" s="102"/>
      <c r="B91" s="144" t="s">
        <v>294</v>
      </c>
      <c r="C91" s="145">
        <v>801</v>
      </c>
      <c r="D91" s="6" t="s">
        <v>87</v>
      </c>
      <c r="E91" s="6" t="s">
        <v>102</v>
      </c>
      <c r="F91" s="146" t="s">
        <v>295</v>
      </c>
      <c r="G91" s="118"/>
      <c r="H91" s="119"/>
      <c r="I91" s="119">
        <f>I92</f>
        <v>100</v>
      </c>
      <c r="J91" s="119">
        <f>J92</f>
        <v>100</v>
      </c>
      <c r="K91" s="21"/>
      <c r="M91" s="22"/>
      <c r="N91" s="23"/>
      <c r="O91" s="23"/>
      <c r="P91" s="24"/>
      <c r="Q91" s="20"/>
    </row>
    <row r="92" spans="1:17" ht="18.75">
      <c r="A92" s="102"/>
      <c r="B92" s="147" t="s">
        <v>303</v>
      </c>
      <c r="C92" s="145">
        <v>801</v>
      </c>
      <c r="D92" s="6" t="s">
        <v>87</v>
      </c>
      <c r="E92" s="6" t="s">
        <v>102</v>
      </c>
      <c r="F92" s="146" t="s">
        <v>297</v>
      </c>
      <c r="G92" s="118" t="s">
        <v>296</v>
      </c>
      <c r="H92" s="119"/>
      <c r="I92" s="119">
        <v>100</v>
      </c>
      <c r="J92" s="119">
        <f>I92</f>
        <v>100</v>
      </c>
      <c r="K92" s="21"/>
      <c r="M92" s="22"/>
      <c r="N92" s="23"/>
      <c r="O92" s="23"/>
      <c r="P92" s="24"/>
      <c r="Q92" s="20"/>
    </row>
    <row r="93" spans="1:17" s="40" customFormat="1" ht="12.75">
      <c r="A93" s="100"/>
      <c r="B93" s="121" t="s">
        <v>187</v>
      </c>
      <c r="C93" s="122">
        <v>801</v>
      </c>
      <c r="D93" s="123" t="s">
        <v>92</v>
      </c>
      <c r="E93" s="123" t="s">
        <v>89</v>
      </c>
      <c r="F93" s="123"/>
      <c r="G93" s="127"/>
      <c r="H93" s="124">
        <f>H94+H96+H98+H100+H102</f>
        <v>120000</v>
      </c>
      <c r="I93" s="124">
        <f>I94+I96+I98+I100+I102</f>
        <v>8000</v>
      </c>
      <c r="J93" s="124">
        <f>J94+J96+J98+J100+J102</f>
        <v>128000</v>
      </c>
      <c r="K93" s="31"/>
      <c r="M93" s="41"/>
      <c r="N93" s="159" t="e">
        <f>#REF!+#REF!+#REF!+#REF!+#REF!+#REF!+#REF!</f>
        <v>#REF!</v>
      </c>
      <c r="O93" s="159"/>
      <c r="P93" s="160"/>
      <c r="Q93" s="50"/>
    </row>
    <row r="94" spans="1:23" ht="63" hidden="1">
      <c r="A94" s="99"/>
      <c r="B94" s="136" t="s">
        <v>276</v>
      </c>
      <c r="C94" s="117">
        <v>801</v>
      </c>
      <c r="D94" s="118" t="s">
        <v>92</v>
      </c>
      <c r="E94" s="118" t="s">
        <v>89</v>
      </c>
      <c r="F94" s="118" t="s">
        <v>58</v>
      </c>
      <c r="G94" s="126"/>
      <c r="H94" s="119">
        <f>H95</f>
        <v>0</v>
      </c>
      <c r="I94" s="119">
        <f aca="true" t="shared" si="5" ref="I94:I107">J94-H94</f>
        <v>0</v>
      </c>
      <c r="J94" s="119">
        <f>J95</f>
        <v>0</v>
      </c>
      <c r="K94" s="21"/>
      <c r="M94" s="22"/>
      <c r="N94" s="23"/>
      <c r="O94" s="23"/>
      <c r="P94" s="24"/>
      <c r="Q94" s="20"/>
      <c r="U94" s="3"/>
      <c r="V94" s="3"/>
      <c r="W94" s="28"/>
    </row>
    <row r="95" spans="1:23" ht="19.5" hidden="1">
      <c r="A95" s="99"/>
      <c r="B95" s="120" t="s">
        <v>12</v>
      </c>
      <c r="C95" s="117">
        <v>801</v>
      </c>
      <c r="D95" s="118" t="s">
        <v>92</v>
      </c>
      <c r="E95" s="118" t="s">
        <v>89</v>
      </c>
      <c r="F95" s="118" t="s">
        <v>58</v>
      </c>
      <c r="G95" s="126">
        <v>244</v>
      </c>
      <c r="H95" s="119"/>
      <c r="I95" s="119">
        <f t="shared" si="5"/>
        <v>0</v>
      </c>
      <c r="J95" s="119">
        <v>0</v>
      </c>
      <c r="K95" s="21"/>
      <c r="M95" s="22"/>
      <c r="N95" s="23"/>
      <c r="O95" s="23"/>
      <c r="P95" s="24"/>
      <c r="Q95" s="20"/>
      <c r="U95" s="3"/>
      <c r="V95" s="3"/>
      <c r="W95" s="28"/>
    </row>
    <row r="96" spans="1:23" ht="73.5" hidden="1">
      <c r="A96" s="99"/>
      <c r="B96" s="133" t="s">
        <v>275</v>
      </c>
      <c r="C96" s="117">
        <v>801</v>
      </c>
      <c r="D96" s="118" t="s">
        <v>92</v>
      </c>
      <c r="E96" s="118" t="s">
        <v>89</v>
      </c>
      <c r="F96" s="118" t="s">
        <v>120</v>
      </c>
      <c r="G96" s="126"/>
      <c r="H96" s="119">
        <f>H97</f>
        <v>0</v>
      </c>
      <c r="I96" s="119">
        <f t="shared" si="5"/>
        <v>0</v>
      </c>
      <c r="J96" s="119">
        <f>J97</f>
        <v>0</v>
      </c>
      <c r="K96" s="21"/>
      <c r="M96" s="22"/>
      <c r="N96" s="23"/>
      <c r="O96" s="23"/>
      <c r="P96" s="24"/>
      <c r="Q96" s="20"/>
      <c r="U96" s="3"/>
      <c r="V96" s="3"/>
      <c r="W96" s="28"/>
    </row>
    <row r="97" spans="1:23" ht="19.5" hidden="1">
      <c r="A97" s="99"/>
      <c r="B97" s="120" t="s">
        <v>12</v>
      </c>
      <c r="C97" s="117">
        <v>801</v>
      </c>
      <c r="D97" s="118" t="s">
        <v>92</v>
      </c>
      <c r="E97" s="118" t="s">
        <v>89</v>
      </c>
      <c r="F97" s="118" t="s">
        <v>120</v>
      </c>
      <c r="G97" s="126">
        <v>244</v>
      </c>
      <c r="H97" s="119"/>
      <c r="I97" s="119">
        <f t="shared" si="5"/>
        <v>0</v>
      </c>
      <c r="J97" s="119">
        <v>0</v>
      </c>
      <c r="K97" s="21"/>
      <c r="M97" s="22"/>
      <c r="N97" s="23"/>
      <c r="O97" s="23"/>
      <c r="P97" s="24"/>
      <c r="Q97" s="20"/>
      <c r="U97" s="3"/>
      <c r="V97" s="3"/>
      <c r="W97" s="28"/>
    </row>
    <row r="98" spans="1:23" ht="73.5" hidden="1">
      <c r="A98" s="102"/>
      <c r="B98" s="137" t="s">
        <v>283</v>
      </c>
      <c r="C98" s="117">
        <v>801</v>
      </c>
      <c r="D98" s="118" t="s">
        <v>92</v>
      </c>
      <c r="E98" s="118" t="s">
        <v>89</v>
      </c>
      <c r="F98" s="118" t="s">
        <v>113</v>
      </c>
      <c r="G98" s="126"/>
      <c r="H98" s="119">
        <f>H99</f>
        <v>0</v>
      </c>
      <c r="I98" s="119">
        <f t="shared" si="5"/>
        <v>0</v>
      </c>
      <c r="J98" s="119">
        <f>J99</f>
        <v>0</v>
      </c>
      <c r="K98" s="21"/>
      <c r="M98" s="22"/>
      <c r="N98" s="23"/>
      <c r="O98" s="23"/>
      <c r="P98" s="24"/>
      <c r="Q98" s="20"/>
      <c r="U98" s="3"/>
      <c r="V98" s="3"/>
      <c r="W98" s="28"/>
    </row>
    <row r="99" spans="1:23" ht="19.5" hidden="1">
      <c r="A99" s="102"/>
      <c r="B99" s="120" t="s">
        <v>12</v>
      </c>
      <c r="C99" s="117">
        <v>801</v>
      </c>
      <c r="D99" s="118" t="s">
        <v>92</v>
      </c>
      <c r="E99" s="118" t="s">
        <v>89</v>
      </c>
      <c r="F99" s="118" t="s">
        <v>113</v>
      </c>
      <c r="G99" s="126">
        <v>244</v>
      </c>
      <c r="H99" s="119"/>
      <c r="I99" s="119">
        <f t="shared" si="5"/>
        <v>0</v>
      </c>
      <c r="J99" s="119">
        <v>0</v>
      </c>
      <c r="K99" s="21"/>
      <c r="M99" s="22"/>
      <c r="N99" s="23"/>
      <c r="O99" s="23"/>
      <c r="P99" s="24"/>
      <c r="Q99" s="20"/>
      <c r="U99" s="3"/>
      <c r="V99" s="3"/>
      <c r="W99" s="28"/>
    </row>
    <row r="100" spans="1:23" ht="73.5" hidden="1">
      <c r="A100" s="99"/>
      <c r="B100" s="138" t="s">
        <v>278</v>
      </c>
      <c r="C100" s="117">
        <v>801</v>
      </c>
      <c r="D100" s="118" t="s">
        <v>92</v>
      </c>
      <c r="E100" s="118" t="s">
        <v>89</v>
      </c>
      <c r="F100" s="118" t="s">
        <v>114</v>
      </c>
      <c r="G100" s="126"/>
      <c r="H100" s="119">
        <f>H101</f>
        <v>0</v>
      </c>
      <c r="I100" s="119">
        <f t="shared" si="5"/>
        <v>0</v>
      </c>
      <c r="J100" s="119">
        <f>J101</f>
        <v>0</v>
      </c>
      <c r="K100" s="21"/>
      <c r="M100" s="22"/>
      <c r="N100" s="23"/>
      <c r="O100" s="23"/>
      <c r="P100" s="24"/>
      <c r="Q100" s="20"/>
      <c r="U100" s="3"/>
      <c r="V100" s="3"/>
      <c r="W100" s="28"/>
    </row>
    <row r="101" spans="1:23" ht="19.5" hidden="1">
      <c r="A101" s="99"/>
      <c r="B101" s="120" t="s">
        <v>12</v>
      </c>
      <c r="C101" s="117">
        <v>801</v>
      </c>
      <c r="D101" s="118" t="s">
        <v>92</v>
      </c>
      <c r="E101" s="118" t="s">
        <v>89</v>
      </c>
      <c r="F101" s="118" t="s">
        <v>114</v>
      </c>
      <c r="G101" s="126">
        <v>244</v>
      </c>
      <c r="H101" s="119"/>
      <c r="I101" s="119">
        <f t="shared" si="5"/>
        <v>0</v>
      </c>
      <c r="J101" s="119">
        <v>0</v>
      </c>
      <c r="K101" s="21"/>
      <c r="M101" s="22"/>
      <c r="N101" s="23"/>
      <c r="O101" s="23"/>
      <c r="P101" s="24"/>
      <c r="Q101" s="20"/>
      <c r="U101" s="3"/>
      <c r="V101" s="3"/>
      <c r="W101" s="28"/>
    </row>
    <row r="102" spans="1:17" ht="29.25">
      <c r="A102" s="103"/>
      <c r="B102" s="120" t="s">
        <v>249</v>
      </c>
      <c r="C102" s="117">
        <v>801</v>
      </c>
      <c r="D102" s="118" t="s">
        <v>92</v>
      </c>
      <c r="E102" s="118" t="s">
        <v>89</v>
      </c>
      <c r="F102" s="128" t="s">
        <v>165</v>
      </c>
      <c r="G102" s="118"/>
      <c r="H102" s="119">
        <v>120000</v>
      </c>
      <c r="I102" s="119">
        <f t="shared" si="5"/>
        <v>8000</v>
      </c>
      <c r="J102" s="119">
        <f>J104+J106+J108+J110+J112+J114</f>
        <v>128000</v>
      </c>
      <c r="K102" s="21"/>
      <c r="M102" s="22"/>
      <c r="N102" s="23"/>
      <c r="O102" s="23"/>
      <c r="P102" s="24"/>
      <c r="Q102" s="20"/>
    </row>
    <row r="103" spans="1:17" ht="15" customHeight="1" hidden="1">
      <c r="A103" s="103"/>
      <c r="B103" s="120" t="s">
        <v>233</v>
      </c>
      <c r="C103" s="117">
        <v>801</v>
      </c>
      <c r="D103" s="118" t="s">
        <v>92</v>
      </c>
      <c r="E103" s="118" t="s">
        <v>89</v>
      </c>
      <c r="F103" s="128" t="s">
        <v>234</v>
      </c>
      <c r="G103" s="118"/>
      <c r="H103" s="119"/>
      <c r="I103" s="119"/>
      <c r="J103" s="119">
        <f>J104</f>
        <v>0</v>
      </c>
      <c r="K103" s="21"/>
      <c r="M103" s="22"/>
      <c r="N103" s="23"/>
      <c r="O103" s="23"/>
      <c r="P103" s="24"/>
      <c r="Q103" s="20"/>
    </row>
    <row r="104" spans="1:17" ht="19.5" customHeight="1" hidden="1">
      <c r="A104" s="103"/>
      <c r="B104" s="120" t="s">
        <v>264</v>
      </c>
      <c r="C104" s="117">
        <v>801</v>
      </c>
      <c r="D104" s="118" t="s">
        <v>92</v>
      </c>
      <c r="E104" s="118" t="s">
        <v>89</v>
      </c>
      <c r="F104" s="128" t="s">
        <v>234</v>
      </c>
      <c r="G104" s="118" t="s">
        <v>262</v>
      </c>
      <c r="H104" s="119"/>
      <c r="I104" s="119"/>
      <c r="J104" s="119"/>
      <c r="K104" s="21"/>
      <c r="M104" s="22"/>
      <c r="N104" s="23"/>
      <c r="O104" s="23"/>
      <c r="P104" s="24"/>
      <c r="Q104" s="20"/>
    </row>
    <row r="105" spans="1:17" ht="15" customHeight="1">
      <c r="A105" s="103"/>
      <c r="B105" s="120" t="s">
        <v>235</v>
      </c>
      <c r="C105" s="117">
        <v>801</v>
      </c>
      <c r="D105" s="118" t="s">
        <v>92</v>
      </c>
      <c r="E105" s="118" t="s">
        <v>89</v>
      </c>
      <c r="F105" s="128" t="s">
        <v>236</v>
      </c>
      <c r="G105" s="118"/>
      <c r="H105" s="119">
        <f>H106</f>
        <v>4000</v>
      </c>
      <c r="I105" s="119">
        <f>I106</f>
        <v>0</v>
      </c>
      <c r="J105" s="119">
        <f>J106</f>
        <v>4000</v>
      </c>
      <c r="K105" s="21"/>
      <c r="M105" s="22"/>
      <c r="N105" s="23"/>
      <c r="O105" s="23"/>
      <c r="P105" s="24"/>
      <c r="Q105" s="20"/>
    </row>
    <row r="106" spans="1:17" ht="27" customHeight="1">
      <c r="A106" s="103"/>
      <c r="B106" s="120" t="s">
        <v>264</v>
      </c>
      <c r="C106" s="117">
        <v>801</v>
      </c>
      <c r="D106" s="118" t="s">
        <v>92</v>
      </c>
      <c r="E106" s="118" t="s">
        <v>89</v>
      </c>
      <c r="F106" s="128" t="s">
        <v>236</v>
      </c>
      <c r="G106" s="118" t="s">
        <v>262</v>
      </c>
      <c r="H106" s="119">
        <v>4000</v>
      </c>
      <c r="I106" s="119"/>
      <c r="J106" s="119">
        <v>4000</v>
      </c>
      <c r="K106" s="21"/>
      <c r="M106" s="22"/>
      <c r="N106" s="23"/>
      <c r="O106" s="23"/>
      <c r="P106" s="24"/>
      <c r="Q106" s="20"/>
    </row>
    <row r="107" spans="1:17" ht="11.25" customHeight="1">
      <c r="A107" s="103"/>
      <c r="B107" s="120" t="s">
        <v>166</v>
      </c>
      <c r="C107" s="117">
        <v>801</v>
      </c>
      <c r="D107" s="118" t="s">
        <v>92</v>
      </c>
      <c r="E107" s="118" t="s">
        <v>89</v>
      </c>
      <c r="F107" s="128" t="s">
        <v>237</v>
      </c>
      <c r="G107" s="118"/>
      <c r="H107" s="119">
        <f>H108</f>
        <v>106000</v>
      </c>
      <c r="I107" s="119">
        <f t="shared" si="5"/>
        <v>0</v>
      </c>
      <c r="J107" s="119">
        <f>J108</f>
        <v>106000</v>
      </c>
      <c r="K107" s="21"/>
      <c r="M107" s="22"/>
      <c r="N107" s="23"/>
      <c r="O107" s="23"/>
      <c r="P107" s="24"/>
      <c r="Q107" s="20"/>
    </row>
    <row r="108" spans="1:17" ht="18.75" customHeight="1">
      <c r="A108" s="103"/>
      <c r="B108" s="120" t="s">
        <v>264</v>
      </c>
      <c r="C108" s="117">
        <v>801</v>
      </c>
      <c r="D108" s="118" t="s">
        <v>92</v>
      </c>
      <c r="E108" s="118" t="s">
        <v>89</v>
      </c>
      <c r="F108" s="128" t="s">
        <v>237</v>
      </c>
      <c r="G108" s="118" t="s">
        <v>262</v>
      </c>
      <c r="H108" s="119">
        <v>106000</v>
      </c>
      <c r="I108" s="119">
        <f>981.3-981.3</f>
        <v>0</v>
      </c>
      <c r="J108" s="119">
        <f>H108+I108</f>
        <v>106000</v>
      </c>
      <c r="K108" s="21"/>
      <c r="M108" s="22"/>
      <c r="N108" s="23"/>
      <c r="O108" s="23"/>
      <c r="P108" s="24"/>
      <c r="Q108" s="20"/>
    </row>
    <row r="109" spans="1:17" ht="29.25">
      <c r="A109" s="103"/>
      <c r="B109" s="120" t="s">
        <v>238</v>
      </c>
      <c r="C109" s="117">
        <v>801</v>
      </c>
      <c r="D109" s="118" t="s">
        <v>92</v>
      </c>
      <c r="E109" s="118" t="s">
        <v>89</v>
      </c>
      <c r="F109" s="128" t="s">
        <v>239</v>
      </c>
      <c r="G109" s="118"/>
      <c r="H109" s="119">
        <f>H110</f>
        <v>5000</v>
      </c>
      <c r="I109" s="119">
        <f>I110</f>
        <v>0</v>
      </c>
      <c r="J109" s="119">
        <f>J110</f>
        <v>5000</v>
      </c>
      <c r="K109" s="21"/>
      <c r="M109" s="22"/>
      <c r="N109" s="23"/>
      <c r="O109" s="23"/>
      <c r="P109" s="24"/>
      <c r="Q109" s="20"/>
    </row>
    <row r="110" spans="1:17" ht="19.5">
      <c r="A110" s="103"/>
      <c r="B110" s="120" t="s">
        <v>264</v>
      </c>
      <c r="C110" s="117">
        <v>801</v>
      </c>
      <c r="D110" s="118" t="s">
        <v>92</v>
      </c>
      <c r="E110" s="118" t="s">
        <v>89</v>
      </c>
      <c r="F110" s="128" t="s">
        <v>239</v>
      </c>
      <c r="G110" s="118" t="s">
        <v>262</v>
      </c>
      <c r="H110" s="119">
        <v>5000</v>
      </c>
      <c r="I110" s="119">
        <f>-3177.5+3177.5</f>
        <v>0</v>
      </c>
      <c r="J110" s="119">
        <f>H110+I110</f>
        <v>5000</v>
      </c>
      <c r="K110" s="21"/>
      <c r="M110" s="22"/>
      <c r="N110" s="23"/>
      <c r="O110" s="23"/>
      <c r="P110" s="24"/>
      <c r="Q110" s="20"/>
    </row>
    <row r="111" spans="1:17" ht="29.25" hidden="1">
      <c r="A111" s="103"/>
      <c r="B111" s="120" t="s">
        <v>168</v>
      </c>
      <c r="C111" s="117">
        <v>801</v>
      </c>
      <c r="D111" s="118" t="s">
        <v>92</v>
      </c>
      <c r="E111" s="118" t="s">
        <v>89</v>
      </c>
      <c r="F111" s="128" t="s">
        <v>169</v>
      </c>
      <c r="G111" s="118"/>
      <c r="H111" s="119"/>
      <c r="I111" s="119">
        <f>I112</f>
        <v>0</v>
      </c>
      <c r="J111" s="119">
        <f>J112</f>
        <v>0</v>
      </c>
      <c r="K111" s="21"/>
      <c r="M111" s="22"/>
      <c r="N111" s="23"/>
      <c r="O111" s="23"/>
      <c r="P111" s="24"/>
      <c r="Q111" s="20"/>
    </row>
    <row r="112" spans="1:17" ht="19.5" hidden="1">
      <c r="A112" s="103"/>
      <c r="B112" s="120" t="s">
        <v>264</v>
      </c>
      <c r="C112" s="117">
        <v>801</v>
      </c>
      <c r="D112" s="118" t="s">
        <v>92</v>
      </c>
      <c r="E112" s="118" t="s">
        <v>89</v>
      </c>
      <c r="F112" s="128" t="s">
        <v>169</v>
      </c>
      <c r="G112" s="118" t="s">
        <v>262</v>
      </c>
      <c r="H112" s="119"/>
      <c r="I112" s="119">
        <v>0</v>
      </c>
      <c r="J112" s="119">
        <v>0</v>
      </c>
      <c r="K112" s="21"/>
      <c r="M112" s="22"/>
      <c r="N112" s="23"/>
      <c r="O112" s="23"/>
      <c r="P112" s="24"/>
      <c r="Q112" s="20"/>
    </row>
    <row r="113" spans="1:17" ht="15">
      <c r="A113" s="103"/>
      <c r="B113" s="120" t="s">
        <v>167</v>
      </c>
      <c r="C113" s="117">
        <v>801</v>
      </c>
      <c r="D113" s="118" t="s">
        <v>92</v>
      </c>
      <c r="E113" s="118" t="s">
        <v>89</v>
      </c>
      <c r="F113" s="128" t="s">
        <v>240</v>
      </c>
      <c r="G113" s="118"/>
      <c r="H113" s="119">
        <f>H114</f>
        <v>5000</v>
      </c>
      <c r="I113" s="119">
        <f>I114</f>
        <v>8000</v>
      </c>
      <c r="J113" s="119">
        <f>J114</f>
        <v>13000</v>
      </c>
      <c r="K113" s="21"/>
      <c r="M113" s="22"/>
      <c r="N113" s="23"/>
      <c r="O113" s="23"/>
      <c r="P113" s="24"/>
      <c r="Q113" s="20"/>
    </row>
    <row r="114" spans="1:17" ht="19.5">
      <c r="A114" s="103"/>
      <c r="B114" s="120" t="s">
        <v>264</v>
      </c>
      <c r="C114" s="117">
        <v>801</v>
      </c>
      <c r="D114" s="118" t="s">
        <v>92</v>
      </c>
      <c r="E114" s="118" t="s">
        <v>89</v>
      </c>
      <c r="F114" s="128" t="s">
        <v>240</v>
      </c>
      <c r="G114" s="118" t="s">
        <v>262</v>
      </c>
      <c r="H114" s="119">
        <v>5000</v>
      </c>
      <c r="I114" s="119">
        <f>-2000+10000</f>
        <v>8000</v>
      </c>
      <c r="J114" s="119">
        <f>H114+I114</f>
        <v>13000</v>
      </c>
      <c r="K114" s="21"/>
      <c r="M114" s="22"/>
      <c r="N114" s="23"/>
      <c r="O114" s="23"/>
      <c r="P114" s="24"/>
      <c r="Q114" s="20"/>
    </row>
    <row r="115" spans="1:17" ht="27">
      <c r="A115" s="103"/>
      <c r="B115" s="121" t="s">
        <v>289</v>
      </c>
      <c r="C115" s="122">
        <v>801</v>
      </c>
      <c r="D115" s="123" t="s">
        <v>93</v>
      </c>
      <c r="E115" s="123" t="s">
        <v>92</v>
      </c>
      <c r="F115" s="128"/>
      <c r="G115" s="118"/>
      <c r="H115" s="124">
        <f aca="true" t="shared" si="6" ref="H115:J116">H116</f>
        <v>13419.05</v>
      </c>
      <c r="I115" s="124">
        <f t="shared" si="6"/>
        <v>0</v>
      </c>
      <c r="J115" s="124">
        <f t="shared" si="6"/>
        <v>13419.05</v>
      </c>
      <c r="K115" s="21"/>
      <c r="M115" s="22"/>
      <c r="N115" s="23"/>
      <c r="O115" s="23"/>
      <c r="P115" s="24"/>
      <c r="Q115" s="20"/>
    </row>
    <row r="116" spans="1:17" ht="19.5">
      <c r="A116" s="103"/>
      <c r="B116" s="120" t="s">
        <v>288</v>
      </c>
      <c r="C116" s="117">
        <v>801</v>
      </c>
      <c r="D116" s="118" t="s">
        <v>93</v>
      </c>
      <c r="E116" s="118" t="s">
        <v>92</v>
      </c>
      <c r="F116" s="128" t="s">
        <v>287</v>
      </c>
      <c r="G116" s="118"/>
      <c r="H116" s="119">
        <f>H117</f>
        <v>13419.05</v>
      </c>
      <c r="I116" s="119">
        <f t="shared" si="6"/>
        <v>0</v>
      </c>
      <c r="J116" s="119">
        <f t="shared" si="6"/>
        <v>13419.05</v>
      </c>
      <c r="K116" s="21"/>
      <c r="M116" s="22"/>
      <c r="N116" s="23"/>
      <c r="O116" s="23"/>
      <c r="P116" s="24"/>
      <c r="Q116" s="20"/>
    </row>
    <row r="117" spans="1:17" ht="19.5">
      <c r="A117" s="103"/>
      <c r="B117" s="120" t="s">
        <v>264</v>
      </c>
      <c r="C117" s="117">
        <v>801</v>
      </c>
      <c r="D117" s="118" t="s">
        <v>93</v>
      </c>
      <c r="E117" s="118" t="s">
        <v>92</v>
      </c>
      <c r="F117" s="128" t="s">
        <v>287</v>
      </c>
      <c r="G117" s="118" t="s">
        <v>262</v>
      </c>
      <c r="H117" s="119">
        <v>13419.05</v>
      </c>
      <c r="I117" s="119"/>
      <c r="J117" s="119">
        <f>H117+I117</f>
        <v>13419.05</v>
      </c>
      <c r="K117" s="21"/>
      <c r="M117" s="22"/>
      <c r="N117" s="23"/>
      <c r="O117" s="23"/>
      <c r="P117" s="24"/>
      <c r="Q117" s="20"/>
    </row>
    <row r="118" spans="1:17" s="40" customFormat="1" ht="12.75">
      <c r="A118" s="100"/>
      <c r="B118" s="121" t="s">
        <v>36</v>
      </c>
      <c r="C118" s="122">
        <v>801</v>
      </c>
      <c r="D118" s="123" t="s">
        <v>93</v>
      </c>
      <c r="E118" s="123" t="s">
        <v>93</v>
      </c>
      <c r="F118" s="123"/>
      <c r="G118" s="123"/>
      <c r="H118" s="124">
        <f>H119+H121</f>
        <v>63807.46</v>
      </c>
      <c r="I118" s="124">
        <f>I119+I121</f>
        <v>0</v>
      </c>
      <c r="J118" s="124">
        <f>J119+J121</f>
        <v>63807.46</v>
      </c>
      <c r="K118" s="31"/>
      <c r="M118" s="41"/>
      <c r="N118" s="46"/>
      <c r="O118" s="46"/>
      <c r="P118" s="49"/>
      <c r="Q118" s="50"/>
    </row>
    <row r="119" spans="1:17" ht="63" hidden="1">
      <c r="A119" s="99"/>
      <c r="B119" s="135" t="s">
        <v>279</v>
      </c>
      <c r="C119" s="117">
        <v>801</v>
      </c>
      <c r="D119" s="118" t="s">
        <v>93</v>
      </c>
      <c r="E119" s="118" t="s">
        <v>93</v>
      </c>
      <c r="F119" s="118" t="s">
        <v>72</v>
      </c>
      <c r="G119" s="118"/>
      <c r="H119" s="119">
        <f>H120</f>
        <v>0</v>
      </c>
      <c r="I119" s="119">
        <f>J119-H119</f>
        <v>0</v>
      </c>
      <c r="J119" s="119">
        <f>J120</f>
        <v>0</v>
      </c>
      <c r="K119" s="21"/>
      <c r="M119" s="22"/>
      <c r="N119" s="23"/>
      <c r="O119" s="23"/>
      <c r="P119" s="24"/>
      <c r="Q119" s="20"/>
    </row>
    <row r="120" spans="1:17" ht="12.75" hidden="1">
      <c r="A120" s="99"/>
      <c r="B120" s="120" t="s">
        <v>6</v>
      </c>
      <c r="C120" s="117">
        <v>801</v>
      </c>
      <c r="D120" s="118" t="s">
        <v>93</v>
      </c>
      <c r="E120" s="118" t="s">
        <v>93</v>
      </c>
      <c r="F120" s="118" t="s">
        <v>72</v>
      </c>
      <c r="G120" s="118" t="s">
        <v>5</v>
      </c>
      <c r="H120" s="119"/>
      <c r="I120" s="119">
        <f>J120-H120</f>
        <v>0</v>
      </c>
      <c r="J120" s="119">
        <v>0</v>
      </c>
      <c r="K120" s="21"/>
      <c r="M120" s="22"/>
      <c r="N120" s="23"/>
      <c r="O120" s="23"/>
      <c r="P120" s="24"/>
      <c r="Q120" s="20"/>
    </row>
    <row r="121" spans="1:17" ht="23.25" customHeight="1">
      <c r="A121" s="99"/>
      <c r="B121" s="120" t="s">
        <v>174</v>
      </c>
      <c r="C121" s="117">
        <v>801</v>
      </c>
      <c r="D121" s="118" t="s">
        <v>93</v>
      </c>
      <c r="E121" s="118" t="s">
        <v>93</v>
      </c>
      <c r="F121" s="118" t="s">
        <v>175</v>
      </c>
      <c r="G121" s="118"/>
      <c r="H121" s="119">
        <f>H122</f>
        <v>63807.46</v>
      </c>
      <c r="I121" s="119">
        <f>I122</f>
        <v>0</v>
      </c>
      <c r="J121" s="119">
        <f>J122</f>
        <v>63807.46</v>
      </c>
      <c r="K121" s="21"/>
      <c r="M121" s="22"/>
      <c r="N121" s="23"/>
      <c r="O121" s="23"/>
      <c r="P121" s="24"/>
      <c r="Q121" s="20"/>
    </row>
    <row r="122" spans="1:17" ht="58.5">
      <c r="A122" s="99"/>
      <c r="B122" s="120" t="s">
        <v>261</v>
      </c>
      <c r="C122" s="117">
        <v>801</v>
      </c>
      <c r="D122" s="118" t="s">
        <v>93</v>
      </c>
      <c r="E122" s="118" t="s">
        <v>93</v>
      </c>
      <c r="F122" s="118" t="s">
        <v>175</v>
      </c>
      <c r="G122" s="118" t="s">
        <v>260</v>
      </c>
      <c r="H122" s="119">
        <v>63807.46</v>
      </c>
      <c r="I122" s="119"/>
      <c r="J122" s="119">
        <f>H122+I122</f>
        <v>63807.46</v>
      </c>
      <c r="K122" s="21"/>
      <c r="M122" s="22"/>
      <c r="N122" s="23"/>
      <c r="O122" s="23"/>
      <c r="P122" s="24"/>
      <c r="Q122" s="20"/>
    </row>
    <row r="123" spans="1:17" s="40" customFormat="1" ht="12" customHeight="1">
      <c r="A123" s="100"/>
      <c r="B123" s="121" t="s">
        <v>188</v>
      </c>
      <c r="C123" s="122">
        <v>801</v>
      </c>
      <c r="D123" s="123" t="s">
        <v>94</v>
      </c>
      <c r="E123" s="123" t="s">
        <v>85</v>
      </c>
      <c r="F123" s="127"/>
      <c r="G123" s="127"/>
      <c r="H123" s="124">
        <f>H124+H126</f>
        <v>708352.99</v>
      </c>
      <c r="I123" s="124">
        <f>I124+I126</f>
        <v>-8000</v>
      </c>
      <c r="J123" s="124">
        <f>J124+J126</f>
        <v>700352.99</v>
      </c>
      <c r="K123" s="31"/>
      <c r="M123" s="41"/>
      <c r="N123" s="159" t="e">
        <f>#REF!+#REF!</f>
        <v>#REF!</v>
      </c>
      <c r="O123" s="159"/>
      <c r="P123" s="160"/>
      <c r="Q123" s="50"/>
    </row>
    <row r="124" spans="1:19" ht="74.25" customHeight="1" hidden="1">
      <c r="A124" s="99"/>
      <c r="B124" s="139" t="s">
        <v>280</v>
      </c>
      <c r="C124" s="117">
        <v>801</v>
      </c>
      <c r="D124" s="118" t="s">
        <v>94</v>
      </c>
      <c r="E124" s="118" t="s">
        <v>85</v>
      </c>
      <c r="F124" s="118" t="s">
        <v>69</v>
      </c>
      <c r="G124" s="118"/>
      <c r="H124" s="119">
        <f>H125</f>
        <v>0</v>
      </c>
      <c r="I124" s="119">
        <f>I125</f>
        <v>0</v>
      </c>
      <c r="J124" s="119">
        <f>J125</f>
        <v>0</v>
      </c>
      <c r="K124" s="21"/>
      <c r="M124" s="22"/>
      <c r="N124" s="23"/>
      <c r="O124" s="23"/>
      <c r="P124" s="24"/>
      <c r="Q124" s="20"/>
      <c r="S124" s="54"/>
    </row>
    <row r="125" spans="1:17" ht="19.5" customHeight="1" hidden="1">
      <c r="A125" s="99"/>
      <c r="B125" s="120" t="s">
        <v>12</v>
      </c>
      <c r="C125" s="117">
        <v>801</v>
      </c>
      <c r="D125" s="118" t="s">
        <v>94</v>
      </c>
      <c r="E125" s="118" t="s">
        <v>85</v>
      </c>
      <c r="F125" s="118" t="s">
        <v>69</v>
      </c>
      <c r="G125" s="118" t="s">
        <v>11</v>
      </c>
      <c r="H125" s="119"/>
      <c r="I125" s="119">
        <f>J125-H125</f>
        <v>0</v>
      </c>
      <c r="J125" s="119">
        <v>0</v>
      </c>
      <c r="K125" s="21"/>
      <c r="M125" s="22"/>
      <c r="N125" s="23"/>
      <c r="O125" s="23"/>
      <c r="P125" s="24"/>
      <c r="Q125" s="20"/>
    </row>
    <row r="126" spans="1:17" ht="14.25" customHeight="1">
      <c r="A126" s="99"/>
      <c r="B126" s="120" t="s">
        <v>170</v>
      </c>
      <c r="C126" s="117">
        <v>801</v>
      </c>
      <c r="D126" s="118" t="s">
        <v>94</v>
      </c>
      <c r="E126" s="118" t="s">
        <v>85</v>
      </c>
      <c r="F126" s="118" t="s">
        <v>172</v>
      </c>
      <c r="G126" s="118"/>
      <c r="H126" s="119">
        <f>H127</f>
        <v>708352.99</v>
      </c>
      <c r="I126" s="119">
        <f>J126-H126</f>
        <v>-8000</v>
      </c>
      <c r="J126" s="119">
        <f>J127</f>
        <v>700352.99</v>
      </c>
      <c r="K126" s="21"/>
      <c r="M126" s="22"/>
      <c r="N126" s="23"/>
      <c r="O126" s="23"/>
      <c r="P126" s="24"/>
      <c r="Q126" s="20"/>
    </row>
    <row r="127" spans="1:17" ht="13.5" customHeight="1">
      <c r="A127" s="99"/>
      <c r="B127" s="120" t="s">
        <v>171</v>
      </c>
      <c r="C127" s="117">
        <v>801</v>
      </c>
      <c r="D127" s="118" t="s">
        <v>94</v>
      </c>
      <c r="E127" s="118" t="s">
        <v>85</v>
      </c>
      <c r="F127" s="118" t="s">
        <v>173</v>
      </c>
      <c r="G127" s="118"/>
      <c r="H127" s="119">
        <f>H128</f>
        <v>708352.99</v>
      </c>
      <c r="I127" s="119">
        <f>I128</f>
        <v>-8000</v>
      </c>
      <c r="J127" s="119">
        <f>J128</f>
        <v>700352.99</v>
      </c>
      <c r="K127" s="21"/>
      <c r="M127" s="22"/>
      <c r="N127" s="23"/>
      <c r="O127" s="23"/>
      <c r="P127" s="24"/>
      <c r="Q127" s="20"/>
    </row>
    <row r="128" spans="1:17" ht="19.5">
      <c r="A128" s="99"/>
      <c r="B128" s="120" t="s">
        <v>264</v>
      </c>
      <c r="C128" s="117">
        <v>801</v>
      </c>
      <c r="D128" s="118" t="s">
        <v>94</v>
      </c>
      <c r="E128" s="118" t="s">
        <v>85</v>
      </c>
      <c r="F128" s="118" t="s">
        <v>173</v>
      </c>
      <c r="G128" s="118" t="s">
        <v>262</v>
      </c>
      <c r="H128" s="119">
        <v>708352.99</v>
      </c>
      <c r="I128" s="119">
        <f>-100-24000+24000+2100-10000</f>
        <v>-8000</v>
      </c>
      <c r="J128" s="119">
        <f>H128+I128</f>
        <v>700352.99</v>
      </c>
      <c r="K128" s="21"/>
      <c r="M128" s="22"/>
      <c r="N128" s="23"/>
      <c r="O128" s="23"/>
      <c r="P128" s="24"/>
      <c r="Q128" s="20"/>
    </row>
    <row r="129" spans="1:17" ht="12.75">
      <c r="A129" s="99"/>
      <c r="B129" s="121" t="s">
        <v>178</v>
      </c>
      <c r="C129" s="122">
        <v>801</v>
      </c>
      <c r="D129" s="123" t="s">
        <v>95</v>
      </c>
      <c r="E129" s="123" t="s">
        <v>85</v>
      </c>
      <c r="F129" s="123"/>
      <c r="G129" s="123"/>
      <c r="H129" s="124">
        <f>H132</f>
        <v>90000</v>
      </c>
      <c r="I129" s="119" t="s">
        <v>299</v>
      </c>
      <c r="J129" s="124">
        <f>J133</f>
        <v>90000</v>
      </c>
      <c r="K129" s="21"/>
      <c r="M129" s="22"/>
      <c r="N129" s="23"/>
      <c r="O129" s="23"/>
      <c r="P129" s="24"/>
      <c r="Q129" s="20"/>
    </row>
    <row r="130" spans="1:17" ht="63" hidden="1">
      <c r="A130" s="99"/>
      <c r="B130" s="135" t="s">
        <v>286</v>
      </c>
      <c r="C130" s="117">
        <v>801</v>
      </c>
      <c r="D130" s="118" t="s">
        <v>95</v>
      </c>
      <c r="E130" s="118" t="s">
        <v>85</v>
      </c>
      <c r="F130" s="118" t="s">
        <v>179</v>
      </c>
      <c r="G130" s="118"/>
      <c r="H130" s="119">
        <f>H131</f>
        <v>0</v>
      </c>
      <c r="I130" s="119">
        <f>J130-H130</f>
        <v>0</v>
      </c>
      <c r="J130" s="119">
        <f>J131</f>
        <v>0</v>
      </c>
      <c r="K130" s="21"/>
      <c r="M130" s="22"/>
      <c r="N130" s="23"/>
      <c r="O130" s="23"/>
      <c r="P130" s="24"/>
      <c r="Q130" s="20"/>
    </row>
    <row r="131" spans="1:17" ht="19.5" hidden="1">
      <c r="A131" s="99"/>
      <c r="B131" s="120" t="s">
        <v>232</v>
      </c>
      <c r="C131" s="117">
        <v>801</v>
      </c>
      <c r="D131" s="118" t="s">
        <v>95</v>
      </c>
      <c r="E131" s="118" t="s">
        <v>85</v>
      </c>
      <c r="F131" s="118" t="s">
        <v>179</v>
      </c>
      <c r="G131" s="118" t="s">
        <v>268</v>
      </c>
      <c r="H131" s="119"/>
      <c r="I131" s="119">
        <f>J131-H131</f>
        <v>0</v>
      </c>
      <c r="J131" s="119">
        <v>0</v>
      </c>
      <c r="K131" s="21"/>
      <c r="M131" s="22"/>
      <c r="N131" s="23"/>
      <c r="O131" s="23"/>
      <c r="P131" s="24"/>
      <c r="Q131" s="20"/>
    </row>
    <row r="132" spans="1:17" ht="29.25">
      <c r="A132" s="99"/>
      <c r="B132" s="120" t="s">
        <v>272</v>
      </c>
      <c r="C132" s="117">
        <v>801</v>
      </c>
      <c r="D132" s="118" t="s">
        <v>95</v>
      </c>
      <c r="E132" s="118" t="s">
        <v>85</v>
      </c>
      <c r="F132" s="118" t="s">
        <v>269</v>
      </c>
      <c r="G132" s="118"/>
      <c r="H132" s="124">
        <f aca="true" t="shared" si="7" ref="H132:J133">H133</f>
        <v>90000</v>
      </c>
      <c r="I132" s="124">
        <f t="shared" si="7"/>
        <v>0</v>
      </c>
      <c r="J132" s="124">
        <f t="shared" si="7"/>
        <v>90000</v>
      </c>
      <c r="K132" s="21"/>
      <c r="M132" s="22"/>
      <c r="N132" s="23"/>
      <c r="O132" s="23"/>
      <c r="P132" s="24"/>
      <c r="Q132" s="20"/>
    </row>
    <row r="133" spans="1:17" ht="13.5" customHeight="1">
      <c r="A133" s="99"/>
      <c r="B133" s="120" t="s">
        <v>241</v>
      </c>
      <c r="C133" s="117">
        <v>801</v>
      </c>
      <c r="D133" s="118" t="s">
        <v>95</v>
      </c>
      <c r="E133" s="118" t="s">
        <v>85</v>
      </c>
      <c r="F133" s="118" t="s">
        <v>242</v>
      </c>
      <c r="G133" s="118"/>
      <c r="H133" s="119">
        <f t="shared" si="7"/>
        <v>90000</v>
      </c>
      <c r="I133" s="119">
        <f t="shared" si="7"/>
        <v>0</v>
      </c>
      <c r="J133" s="119">
        <f t="shared" si="7"/>
        <v>90000</v>
      </c>
      <c r="K133" s="21"/>
      <c r="M133" s="22"/>
      <c r="N133" s="23"/>
      <c r="O133" s="23"/>
      <c r="P133" s="24"/>
      <c r="Q133" s="20"/>
    </row>
    <row r="134" spans="1:17" ht="12" customHeight="1">
      <c r="A134" s="99"/>
      <c r="B134" s="120" t="s">
        <v>271</v>
      </c>
      <c r="C134" s="117">
        <v>801</v>
      </c>
      <c r="D134" s="118" t="s">
        <v>95</v>
      </c>
      <c r="E134" s="118" t="s">
        <v>85</v>
      </c>
      <c r="F134" s="118" t="s">
        <v>242</v>
      </c>
      <c r="G134" s="118" t="s">
        <v>270</v>
      </c>
      <c r="H134" s="119">
        <v>90000</v>
      </c>
      <c r="I134" s="119"/>
      <c r="J134" s="119">
        <f>H134+I134</f>
        <v>90000</v>
      </c>
      <c r="K134" s="21"/>
      <c r="M134" s="22"/>
      <c r="N134" s="23"/>
      <c r="O134" s="23"/>
      <c r="P134" s="24"/>
      <c r="Q134" s="20"/>
    </row>
    <row r="135" spans="1:17" ht="12.75">
      <c r="A135" s="99"/>
      <c r="B135" s="120" t="s">
        <v>250</v>
      </c>
      <c r="C135" s="122">
        <v>801</v>
      </c>
      <c r="D135" s="123" t="s">
        <v>95</v>
      </c>
      <c r="E135" s="123" t="s">
        <v>89</v>
      </c>
      <c r="F135" s="118"/>
      <c r="G135" s="118"/>
      <c r="H135" s="124">
        <f>H138</f>
        <v>25000</v>
      </c>
      <c r="I135" s="124">
        <f>J135-H135</f>
        <v>0</v>
      </c>
      <c r="J135" s="124">
        <f>J139</f>
        <v>25000</v>
      </c>
      <c r="K135" s="21"/>
      <c r="M135" s="22"/>
      <c r="N135" s="23"/>
      <c r="O135" s="23"/>
      <c r="P135" s="24"/>
      <c r="Q135" s="20"/>
    </row>
    <row r="136" spans="1:17" ht="63" hidden="1">
      <c r="A136" s="99"/>
      <c r="B136" s="135" t="s">
        <v>285</v>
      </c>
      <c r="C136" s="117">
        <v>801</v>
      </c>
      <c r="D136" s="118" t="s">
        <v>95</v>
      </c>
      <c r="E136" s="118" t="s">
        <v>89</v>
      </c>
      <c r="F136" s="118" t="s">
        <v>243</v>
      </c>
      <c r="G136" s="118"/>
      <c r="H136" s="119">
        <f>H137</f>
        <v>0</v>
      </c>
      <c r="I136" s="119">
        <f>I137</f>
        <v>0</v>
      </c>
      <c r="J136" s="119">
        <v>0</v>
      </c>
      <c r="K136" s="21"/>
      <c r="M136" s="22"/>
      <c r="N136" s="23"/>
      <c r="O136" s="23"/>
      <c r="P136" s="24"/>
      <c r="Q136" s="20"/>
    </row>
    <row r="137" spans="1:17" ht="29.25" hidden="1">
      <c r="A137" s="99"/>
      <c r="B137" s="120" t="s">
        <v>252</v>
      </c>
      <c r="C137" s="117">
        <v>801</v>
      </c>
      <c r="D137" s="118" t="s">
        <v>95</v>
      </c>
      <c r="E137" s="118" t="s">
        <v>89</v>
      </c>
      <c r="F137" s="118" t="s">
        <v>243</v>
      </c>
      <c r="G137" s="118"/>
      <c r="H137" s="119"/>
      <c r="I137" s="119">
        <f>J137-H137</f>
        <v>0</v>
      </c>
      <c r="J137" s="119">
        <v>0</v>
      </c>
      <c r="K137" s="21"/>
      <c r="M137" s="22"/>
      <c r="N137" s="23"/>
      <c r="O137" s="23"/>
      <c r="P137" s="24"/>
      <c r="Q137" s="20"/>
    </row>
    <row r="138" spans="1:17" ht="29.25">
      <c r="A138" s="99"/>
      <c r="B138" s="120" t="s">
        <v>272</v>
      </c>
      <c r="C138" s="117">
        <v>801</v>
      </c>
      <c r="D138" s="118" t="s">
        <v>95</v>
      </c>
      <c r="E138" s="118" t="s">
        <v>89</v>
      </c>
      <c r="F138" s="118" t="s">
        <v>269</v>
      </c>
      <c r="G138" s="118"/>
      <c r="H138" s="124">
        <f aca="true" t="shared" si="8" ref="H138:J139">H139</f>
        <v>25000</v>
      </c>
      <c r="I138" s="119">
        <f t="shared" si="8"/>
        <v>0</v>
      </c>
      <c r="J138" s="119">
        <f t="shared" si="8"/>
        <v>25000</v>
      </c>
      <c r="K138" s="21"/>
      <c r="M138" s="22"/>
      <c r="N138" s="23"/>
      <c r="O138" s="23"/>
      <c r="P138" s="24"/>
      <c r="Q138" s="20"/>
    </row>
    <row r="139" spans="1:17" ht="12" customHeight="1">
      <c r="A139" s="99"/>
      <c r="B139" s="120" t="s">
        <v>251</v>
      </c>
      <c r="C139" s="117">
        <v>801</v>
      </c>
      <c r="D139" s="118" t="s">
        <v>95</v>
      </c>
      <c r="E139" s="118" t="s">
        <v>89</v>
      </c>
      <c r="F139" s="118" t="s">
        <v>244</v>
      </c>
      <c r="G139" s="118"/>
      <c r="H139" s="119">
        <f t="shared" si="8"/>
        <v>25000</v>
      </c>
      <c r="I139" s="119">
        <f t="shared" si="8"/>
        <v>0</v>
      </c>
      <c r="J139" s="119">
        <f t="shared" si="8"/>
        <v>25000</v>
      </c>
      <c r="K139" s="21"/>
      <c r="M139" s="22"/>
      <c r="N139" s="23"/>
      <c r="O139" s="23"/>
      <c r="P139" s="24"/>
      <c r="Q139" s="20"/>
    </row>
    <row r="140" spans="1:17" ht="11.25" customHeight="1">
      <c r="A140" s="99"/>
      <c r="B140" s="120" t="s">
        <v>271</v>
      </c>
      <c r="C140" s="117">
        <v>801</v>
      </c>
      <c r="D140" s="118" t="s">
        <v>95</v>
      </c>
      <c r="E140" s="118" t="s">
        <v>89</v>
      </c>
      <c r="F140" s="118" t="s">
        <v>244</v>
      </c>
      <c r="G140" s="118" t="s">
        <v>270</v>
      </c>
      <c r="H140" s="119">
        <v>25000</v>
      </c>
      <c r="I140" s="119"/>
      <c r="J140" s="119">
        <f>H140+I140</f>
        <v>25000</v>
      </c>
      <c r="K140" s="21"/>
      <c r="M140" s="22"/>
      <c r="N140" s="23"/>
      <c r="O140" s="23"/>
      <c r="P140" s="24"/>
      <c r="Q140" s="20"/>
    </row>
    <row r="141" spans="1:17" s="40" customFormat="1" ht="18">
      <c r="A141" s="100"/>
      <c r="B141" s="121" t="s">
        <v>189</v>
      </c>
      <c r="C141" s="122">
        <v>801</v>
      </c>
      <c r="D141" s="123" t="s">
        <v>96</v>
      </c>
      <c r="E141" s="123" t="s">
        <v>92</v>
      </c>
      <c r="F141" s="123"/>
      <c r="G141" s="123"/>
      <c r="H141" s="124">
        <f>H142+H145</f>
        <v>236059.3</v>
      </c>
      <c r="I141" s="124">
        <f>I142+I145</f>
        <v>0</v>
      </c>
      <c r="J141" s="124">
        <f>J142+J145</f>
        <v>236059.3</v>
      </c>
      <c r="K141" s="31"/>
      <c r="M141" s="41"/>
      <c r="N141" s="46"/>
      <c r="O141" s="46"/>
      <c r="P141" s="49"/>
      <c r="Q141" s="50"/>
    </row>
    <row r="142" spans="1:17" ht="63" hidden="1">
      <c r="A142" s="99"/>
      <c r="B142" s="139" t="s">
        <v>281</v>
      </c>
      <c r="C142" s="117">
        <v>801</v>
      </c>
      <c r="D142" s="118" t="s">
        <v>96</v>
      </c>
      <c r="E142" s="118" t="s">
        <v>92</v>
      </c>
      <c r="F142" s="118" t="s">
        <v>80</v>
      </c>
      <c r="G142" s="118"/>
      <c r="H142" s="119">
        <f>H143+H144</f>
        <v>0</v>
      </c>
      <c r="I142" s="119">
        <f>J142-H142</f>
        <v>0</v>
      </c>
      <c r="J142" s="119">
        <f>J143</f>
        <v>0</v>
      </c>
      <c r="K142" s="21"/>
      <c r="M142" s="22"/>
      <c r="N142" s="23"/>
      <c r="O142" s="23"/>
      <c r="P142" s="24"/>
      <c r="Q142" s="20"/>
    </row>
    <row r="143" spans="1:17" ht="12.75" hidden="1">
      <c r="A143" s="99"/>
      <c r="B143" s="120" t="s">
        <v>6</v>
      </c>
      <c r="C143" s="117">
        <v>801</v>
      </c>
      <c r="D143" s="118" t="s">
        <v>96</v>
      </c>
      <c r="E143" s="118" t="s">
        <v>92</v>
      </c>
      <c r="F143" s="118" t="s">
        <v>80</v>
      </c>
      <c r="G143" s="118" t="s">
        <v>5</v>
      </c>
      <c r="H143" s="119"/>
      <c r="I143" s="119">
        <f>J143-H143</f>
        <v>0</v>
      </c>
      <c r="J143" s="119">
        <v>0</v>
      </c>
      <c r="K143" s="21"/>
      <c r="M143" s="22"/>
      <c r="N143" s="23"/>
      <c r="O143" s="23"/>
      <c r="P143" s="24"/>
      <c r="Q143" s="20"/>
    </row>
    <row r="144" spans="1:17" ht="19.5" hidden="1">
      <c r="A144" s="99"/>
      <c r="B144" s="120" t="s">
        <v>12</v>
      </c>
      <c r="C144" s="117">
        <v>801</v>
      </c>
      <c r="D144" s="118" t="s">
        <v>96</v>
      </c>
      <c r="E144" s="118" t="s">
        <v>92</v>
      </c>
      <c r="F144" s="118" t="s">
        <v>80</v>
      </c>
      <c r="G144" s="118" t="s">
        <v>11</v>
      </c>
      <c r="H144" s="119"/>
      <c r="I144" s="119">
        <f>J144-H144</f>
        <v>0</v>
      </c>
      <c r="J144" s="119">
        <v>0</v>
      </c>
      <c r="K144" s="21"/>
      <c r="M144" s="22"/>
      <c r="N144" s="23"/>
      <c r="O144" s="23"/>
      <c r="P144" s="24"/>
      <c r="Q144" s="20"/>
    </row>
    <row r="145" spans="1:17" ht="11.25" customHeight="1">
      <c r="A145" s="99"/>
      <c r="B145" s="120" t="s">
        <v>170</v>
      </c>
      <c r="C145" s="117">
        <v>801</v>
      </c>
      <c r="D145" s="118" t="s">
        <v>96</v>
      </c>
      <c r="E145" s="118" t="s">
        <v>92</v>
      </c>
      <c r="F145" s="118" t="s">
        <v>172</v>
      </c>
      <c r="G145" s="118"/>
      <c r="H145" s="119">
        <f>H146</f>
        <v>236059.3</v>
      </c>
      <c r="I145" s="119">
        <f>J145-H145</f>
        <v>0</v>
      </c>
      <c r="J145" s="119">
        <f>J146</f>
        <v>236059.3</v>
      </c>
      <c r="K145" s="21"/>
      <c r="M145" s="22"/>
      <c r="N145" s="23"/>
      <c r="O145" s="23"/>
      <c r="P145" s="24"/>
      <c r="Q145" s="9"/>
    </row>
    <row r="146" spans="1:17" ht="19.5">
      <c r="A146" s="99"/>
      <c r="B146" s="129" t="s">
        <v>176</v>
      </c>
      <c r="C146" s="117">
        <v>801</v>
      </c>
      <c r="D146" s="118" t="s">
        <v>96</v>
      </c>
      <c r="E146" s="118" t="s">
        <v>92</v>
      </c>
      <c r="F146" s="118" t="s">
        <v>177</v>
      </c>
      <c r="G146" s="118"/>
      <c r="H146" s="119">
        <f>H147+H148</f>
        <v>236059.3</v>
      </c>
      <c r="I146" s="119">
        <f>I147+I148</f>
        <v>0</v>
      </c>
      <c r="J146" s="119">
        <f>J147+J148</f>
        <v>236059.3</v>
      </c>
      <c r="K146" s="21"/>
      <c r="M146" s="22"/>
      <c r="N146" s="23"/>
      <c r="O146" s="23"/>
      <c r="P146" s="24"/>
      <c r="Q146" s="9"/>
    </row>
    <row r="147" spans="1:17" ht="58.5">
      <c r="A147" s="99"/>
      <c r="B147" s="120" t="s">
        <v>261</v>
      </c>
      <c r="C147" s="117">
        <v>801</v>
      </c>
      <c r="D147" s="118" t="s">
        <v>96</v>
      </c>
      <c r="E147" s="118" t="s">
        <v>92</v>
      </c>
      <c r="F147" s="118" t="s">
        <v>177</v>
      </c>
      <c r="G147" s="118" t="s">
        <v>260</v>
      </c>
      <c r="H147" s="119">
        <v>127271.3</v>
      </c>
      <c r="I147" s="119"/>
      <c r="J147" s="119">
        <f>H147+I147</f>
        <v>127271.3</v>
      </c>
      <c r="K147" s="21"/>
      <c r="M147" s="22"/>
      <c r="N147" s="23"/>
      <c r="O147" s="23"/>
      <c r="P147" s="24"/>
      <c r="Q147" s="9"/>
    </row>
    <row r="148" spans="1:17" ht="19.5">
      <c r="A148" s="99"/>
      <c r="B148" s="120" t="s">
        <v>264</v>
      </c>
      <c r="C148" s="117">
        <v>801</v>
      </c>
      <c r="D148" s="118" t="s">
        <v>96</v>
      </c>
      <c r="E148" s="118" t="s">
        <v>92</v>
      </c>
      <c r="F148" s="118" t="s">
        <v>177</v>
      </c>
      <c r="G148" s="118" t="s">
        <v>262</v>
      </c>
      <c r="H148" s="119">
        <v>108788</v>
      </c>
      <c r="I148" s="119"/>
      <c r="J148" s="119">
        <f>H148+I148</f>
        <v>108788</v>
      </c>
      <c r="K148" s="21"/>
      <c r="M148" s="22"/>
      <c r="N148" s="23"/>
      <c r="O148" s="23"/>
      <c r="P148" s="24"/>
      <c r="Q148" s="9"/>
    </row>
    <row r="149" spans="1:17" ht="12.75" hidden="1">
      <c r="A149" s="99"/>
      <c r="B149" s="121" t="s">
        <v>111</v>
      </c>
      <c r="C149" s="122"/>
      <c r="D149" s="123" t="s">
        <v>108</v>
      </c>
      <c r="E149" s="123" t="s">
        <v>108</v>
      </c>
      <c r="F149" s="123" t="s">
        <v>109</v>
      </c>
      <c r="G149" s="123" t="s">
        <v>110</v>
      </c>
      <c r="H149" s="124"/>
      <c r="I149" s="119">
        <f>J149-H149</f>
        <v>0</v>
      </c>
      <c r="J149" s="119">
        <v>0</v>
      </c>
      <c r="K149" s="21"/>
      <c r="M149" s="22"/>
      <c r="N149" s="23"/>
      <c r="O149" s="23"/>
      <c r="P149" s="24"/>
      <c r="Q149" s="9"/>
    </row>
    <row r="150" spans="1:10" ht="12.75">
      <c r="A150" s="97"/>
      <c r="B150" s="149" t="s">
        <v>255</v>
      </c>
      <c r="C150" s="150"/>
      <c r="D150" s="150"/>
      <c r="E150" s="150"/>
      <c r="F150" s="150"/>
      <c r="G150" s="151"/>
      <c r="H150" s="130">
        <f>H11+H17+H42+H48+H60+H73+H76+H70+H82+H93+H118+H123+H129+H135+H141+H149+H115+H38</f>
        <v>3767094.3</v>
      </c>
      <c r="I150" s="130">
        <f>I11+I17+I34+I38+I42+I48+I60+I70+I73+I76+I82+I93+I115+I118+I123+I132+I135+I141</f>
        <v>0</v>
      </c>
      <c r="J150" s="130">
        <f>J11+J17+J42+J48+J60+J73+J76+J70+J82+J93+J118+J123+J129+J135+J141+J149+J115+J38</f>
        <v>3787094.3</v>
      </c>
    </row>
    <row r="152" ht="18">
      <c r="J152" s="131"/>
    </row>
    <row r="153" ht="18">
      <c r="J153" s="132"/>
    </row>
    <row r="154" ht="12.75">
      <c r="T154" s="25"/>
    </row>
    <row r="155" spans="9:10" ht="12.75">
      <c r="I155" s="107" t="s">
        <v>273</v>
      </c>
      <c r="J155" s="108"/>
    </row>
    <row r="156" spans="9:20" ht="12.75">
      <c r="I156" s="107"/>
      <c r="J156" s="108"/>
      <c r="T156" s="25"/>
    </row>
  </sheetData>
  <sheetProtection/>
  <mergeCells count="13">
    <mergeCell ref="V76:AF76"/>
    <mergeCell ref="N93:P93"/>
    <mergeCell ref="B6:J6"/>
    <mergeCell ref="B150:G150"/>
    <mergeCell ref="I2:R2"/>
    <mergeCell ref="I3:R3"/>
    <mergeCell ref="I4:R4"/>
    <mergeCell ref="I1:J1"/>
    <mergeCell ref="V8:AW8"/>
    <mergeCell ref="N8:P8"/>
    <mergeCell ref="N123:P123"/>
    <mergeCell ref="N48:P48"/>
    <mergeCell ref="N18:P18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70"/>
  <sheetViews>
    <sheetView zoomScalePageLayoutView="0" workbookViewId="0" topLeftCell="B142">
      <selection activeCell="J162" sqref="J162"/>
    </sheetView>
  </sheetViews>
  <sheetFormatPr defaultColWidth="9.00390625" defaultRowHeight="12.75"/>
  <cols>
    <col min="1" max="1" width="4.625" style="7" hidden="1" customWidth="1"/>
    <col min="2" max="2" width="32.00390625" style="10" customWidth="1"/>
    <col min="3" max="3" width="11.00390625" style="32" customWidth="1"/>
    <col min="4" max="4" width="7.375" style="11" customWidth="1"/>
    <col min="5" max="5" width="9.00390625" style="11" customWidth="1"/>
    <col min="6" max="6" width="10.625" style="11" customWidth="1"/>
    <col min="7" max="7" width="7.875" style="11" customWidth="1"/>
    <col min="8" max="8" width="11.25390625" style="33" customWidth="1"/>
    <col min="9" max="9" width="12.125" style="33" customWidth="1"/>
    <col min="10" max="10" width="15.625" style="11" customWidth="1"/>
    <col min="11" max="11" width="6.625" style="11" hidden="1" customWidth="1"/>
    <col min="12" max="12" width="9.75390625" style="7" hidden="1" customWidth="1"/>
    <col min="13" max="15" width="9.125" style="7" hidden="1" customWidth="1"/>
    <col min="16" max="16" width="9.75390625" style="7" hidden="1" customWidth="1"/>
    <col min="17" max="17" width="9.125" style="7" hidden="1" customWidth="1"/>
    <col min="18" max="18" width="12.00390625" style="66" hidden="1" customWidth="1"/>
    <col min="19" max="20" width="11.625" style="66" hidden="1" customWidth="1"/>
    <col min="21" max="21" width="4.875" style="7" customWidth="1"/>
    <col min="22" max="22" width="10.875" style="7" bestFit="1" customWidth="1"/>
    <col min="23" max="16384" width="9.125" style="7" customWidth="1"/>
  </cols>
  <sheetData>
    <row r="1" spans="2:21" ht="12.75">
      <c r="B1" s="172" t="s">
        <v>97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55"/>
    </row>
    <row r="2" spans="2:21" ht="12.75">
      <c r="B2" s="172" t="s">
        <v>142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55"/>
    </row>
    <row r="3" spans="2:21" ht="12.75">
      <c r="B3" s="172" t="s">
        <v>143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55"/>
    </row>
    <row r="4" spans="2:21" ht="12.75">
      <c r="B4" s="172" t="s">
        <v>137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55"/>
    </row>
    <row r="5" spans="1:21" ht="13.5" customHeight="1">
      <c r="A5" s="45" t="s">
        <v>190</v>
      </c>
      <c r="B5" s="172" t="s">
        <v>190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55"/>
    </row>
    <row r="6" spans="10:27" ht="12.75">
      <c r="J6" s="172" t="s">
        <v>144</v>
      </c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56"/>
      <c r="V6" s="56"/>
      <c r="W6" s="56"/>
      <c r="X6" s="56"/>
      <c r="Y6" s="56"/>
      <c r="Z6" s="56"/>
      <c r="AA6" s="56"/>
    </row>
    <row r="7" spans="2:27" ht="12.75">
      <c r="B7" s="172" t="s">
        <v>191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56"/>
      <c r="V7" s="56"/>
      <c r="W7" s="56"/>
      <c r="X7" s="56"/>
      <c r="Y7" s="56"/>
      <c r="Z7" s="56"/>
      <c r="AA7" s="56"/>
    </row>
    <row r="8" spans="1:20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57"/>
      <c r="M8" s="8"/>
      <c r="N8" s="8"/>
      <c r="O8" s="8"/>
      <c r="P8" s="8"/>
      <c r="R8" s="7"/>
      <c r="S8" s="7"/>
      <c r="T8" s="7"/>
    </row>
    <row r="9" spans="1:20" ht="15">
      <c r="A9" s="45"/>
      <c r="B9" s="58" t="s">
        <v>192</v>
      </c>
      <c r="C9" s="58"/>
      <c r="D9" s="58"/>
      <c r="E9" s="58"/>
      <c r="F9" s="58"/>
      <c r="G9" s="58"/>
      <c r="H9" s="58"/>
      <c r="I9" s="58"/>
      <c r="J9" s="58"/>
      <c r="K9" s="58"/>
      <c r="M9" s="8"/>
      <c r="N9" s="8"/>
      <c r="O9" s="8"/>
      <c r="P9" s="8"/>
      <c r="R9" s="7"/>
      <c r="S9" s="7"/>
      <c r="T9" s="7"/>
    </row>
    <row r="10" spans="1:20" ht="15">
      <c r="A10" s="45"/>
      <c r="B10" s="59"/>
      <c r="C10" s="59"/>
      <c r="D10" s="59"/>
      <c r="E10" s="59"/>
      <c r="F10" s="59"/>
      <c r="G10" s="59"/>
      <c r="H10" s="59"/>
      <c r="I10" s="59"/>
      <c r="J10" s="59"/>
      <c r="K10" s="59"/>
      <c r="M10" s="8"/>
      <c r="N10" s="8"/>
      <c r="O10" s="8"/>
      <c r="P10" s="8"/>
      <c r="R10" s="7"/>
      <c r="S10" s="55"/>
      <c r="T10" s="7"/>
    </row>
    <row r="11" spans="1:51" ht="39">
      <c r="A11" s="34" t="s">
        <v>73</v>
      </c>
      <c r="B11" s="34" t="s">
        <v>0</v>
      </c>
      <c r="C11" s="35" t="s">
        <v>74</v>
      </c>
      <c r="D11" s="35" t="s">
        <v>75</v>
      </c>
      <c r="E11" s="35" t="s">
        <v>76</v>
      </c>
      <c r="F11" s="35" t="s">
        <v>77</v>
      </c>
      <c r="G11" s="35" t="s">
        <v>193</v>
      </c>
      <c r="H11" s="44" t="s">
        <v>194</v>
      </c>
      <c r="I11" s="35" t="s">
        <v>79</v>
      </c>
      <c r="J11" s="35" t="s">
        <v>1</v>
      </c>
      <c r="K11" s="68"/>
      <c r="L11" s="9"/>
      <c r="M11" s="3"/>
      <c r="N11" s="166"/>
      <c r="O11" s="166"/>
      <c r="P11" s="166"/>
      <c r="Q11" s="69"/>
      <c r="R11" s="9"/>
      <c r="S11" s="70"/>
      <c r="T11" s="70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</row>
    <row r="12" spans="1:20" ht="12.75">
      <c r="A12" s="17"/>
      <c r="B12" s="60">
        <v>1</v>
      </c>
      <c r="C12" s="4">
        <v>2</v>
      </c>
      <c r="D12" s="6" t="s">
        <v>105</v>
      </c>
      <c r="E12" s="6" t="s">
        <v>81</v>
      </c>
      <c r="F12" s="6" t="s">
        <v>2</v>
      </c>
      <c r="G12" s="6" t="s">
        <v>82</v>
      </c>
      <c r="H12" s="6" t="s">
        <v>195</v>
      </c>
      <c r="I12" s="6" t="s">
        <v>83</v>
      </c>
      <c r="J12" s="6" t="s">
        <v>84</v>
      </c>
      <c r="K12" s="68"/>
      <c r="L12" s="9"/>
      <c r="M12" s="3"/>
      <c r="N12" s="3"/>
      <c r="O12" s="3"/>
      <c r="P12" s="3"/>
      <c r="Q12" s="9"/>
      <c r="R12" s="71"/>
      <c r="S12" s="71"/>
      <c r="T12" s="71"/>
    </row>
    <row r="13" spans="1:20" ht="12.75">
      <c r="A13" s="17"/>
      <c r="B13" s="36" t="s">
        <v>3</v>
      </c>
      <c r="C13" s="4">
        <v>801</v>
      </c>
      <c r="D13" s="6"/>
      <c r="E13" s="6"/>
      <c r="F13" s="6"/>
      <c r="G13" s="6"/>
      <c r="H13" s="6"/>
      <c r="I13" s="6"/>
      <c r="J13" s="6"/>
      <c r="K13" s="68"/>
      <c r="L13" s="9"/>
      <c r="M13" s="3"/>
      <c r="N13" s="3"/>
      <c r="O13" s="3"/>
      <c r="P13" s="3"/>
      <c r="Q13" s="9"/>
      <c r="R13" s="72"/>
      <c r="S13" s="72"/>
      <c r="T13" s="72"/>
    </row>
    <row r="14" spans="1:20" s="40" customFormat="1" ht="36">
      <c r="A14" s="39"/>
      <c r="B14" s="47" t="s">
        <v>196</v>
      </c>
      <c r="C14" s="48">
        <v>801</v>
      </c>
      <c r="D14" s="1" t="s">
        <v>85</v>
      </c>
      <c r="E14" s="1" t="s">
        <v>86</v>
      </c>
      <c r="F14" s="1"/>
      <c r="G14" s="1"/>
      <c r="H14" s="38">
        <f>H17</f>
        <v>812906.03</v>
      </c>
      <c r="I14" s="38">
        <f>J14-H14</f>
        <v>0</v>
      </c>
      <c r="J14" s="38">
        <f>J15+J17</f>
        <v>812906.03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12.75" hidden="1">
      <c r="A15" s="17"/>
      <c r="B15" s="36" t="s">
        <v>60</v>
      </c>
      <c r="C15" s="4">
        <v>801</v>
      </c>
      <c r="D15" s="6" t="s">
        <v>85</v>
      </c>
      <c r="E15" s="6" t="s">
        <v>86</v>
      </c>
      <c r="F15" s="6" t="s">
        <v>59</v>
      </c>
      <c r="G15" s="6"/>
      <c r="H15" s="37" t="str">
        <f>H16</f>
        <v>469757,43</v>
      </c>
      <c r="I15" s="37">
        <f aca="true" t="shared" si="0" ref="I15:I103">J15-H15</f>
        <v>-469757.43</v>
      </c>
      <c r="J15" s="37">
        <f>J16</f>
        <v>0</v>
      </c>
      <c r="K15" s="73"/>
      <c r="L15" s="74"/>
      <c r="M15" s="61"/>
      <c r="N15" s="61"/>
      <c r="O15" s="61"/>
      <c r="P15" s="61"/>
      <c r="Q15" s="74"/>
      <c r="R15" s="75"/>
      <c r="S15" s="62"/>
      <c r="T15" s="75"/>
    </row>
    <row r="16" spans="1:20" ht="12.75" hidden="1">
      <c r="A16" s="17"/>
      <c r="B16" s="36" t="s">
        <v>51</v>
      </c>
      <c r="C16" s="4">
        <v>801</v>
      </c>
      <c r="D16" s="6" t="s">
        <v>85</v>
      </c>
      <c r="E16" s="6" t="s">
        <v>86</v>
      </c>
      <c r="F16" s="6" t="s">
        <v>59</v>
      </c>
      <c r="G16" s="6" t="s">
        <v>5</v>
      </c>
      <c r="H16" s="37" t="s">
        <v>197</v>
      </c>
      <c r="I16" s="37">
        <f t="shared" si="0"/>
        <v>-469757.43</v>
      </c>
      <c r="J16" s="37">
        <v>0</v>
      </c>
      <c r="K16" s="73"/>
      <c r="L16" s="74"/>
      <c r="M16" s="61"/>
      <c r="N16" s="61"/>
      <c r="O16" s="61"/>
      <c r="P16" s="61"/>
      <c r="Q16" s="74"/>
      <c r="R16" s="75"/>
      <c r="S16" s="62"/>
      <c r="T16" s="75"/>
    </row>
    <row r="17" spans="1:20" ht="19.5">
      <c r="A17" s="17"/>
      <c r="B17" s="36" t="s">
        <v>50</v>
      </c>
      <c r="C17" s="4">
        <v>801</v>
      </c>
      <c r="D17" s="6" t="s">
        <v>85</v>
      </c>
      <c r="E17" s="6" t="s">
        <v>86</v>
      </c>
      <c r="F17" s="6">
        <v>9900801</v>
      </c>
      <c r="G17" s="5"/>
      <c r="H17" s="37">
        <f>H18</f>
        <v>812906.03</v>
      </c>
      <c r="I17" s="37">
        <f t="shared" si="0"/>
        <v>0</v>
      </c>
      <c r="J17" s="37">
        <f>J18</f>
        <v>812906.03</v>
      </c>
      <c r="K17" s="76"/>
      <c r="L17" s="74"/>
      <c r="M17" s="77"/>
      <c r="N17" s="169"/>
      <c r="O17" s="169"/>
      <c r="P17" s="169"/>
      <c r="Q17" s="74"/>
      <c r="R17" s="75"/>
      <c r="S17" s="62"/>
      <c r="T17" s="75"/>
    </row>
    <row r="18" spans="1:20" ht="12.75">
      <c r="A18" s="17"/>
      <c r="B18" s="36" t="s">
        <v>49</v>
      </c>
      <c r="C18" s="4">
        <v>801</v>
      </c>
      <c r="D18" s="6" t="s">
        <v>85</v>
      </c>
      <c r="E18" s="6" t="s">
        <v>86</v>
      </c>
      <c r="F18" s="6" t="s">
        <v>48</v>
      </c>
      <c r="G18" s="5"/>
      <c r="H18" s="37">
        <f>H19</f>
        <v>812906.03</v>
      </c>
      <c r="I18" s="37">
        <f t="shared" si="0"/>
        <v>0</v>
      </c>
      <c r="J18" s="37">
        <f>J19</f>
        <v>812906.03</v>
      </c>
      <c r="K18" s="76"/>
      <c r="L18" s="74"/>
      <c r="M18" s="77"/>
      <c r="N18" s="169"/>
      <c r="O18" s="169"/>
      <c r="P18" s="169"/>
      <c r="Q18" s="74"/>
      <c r="R18" s="75"/>
      <c r="S18" s="62"/>
      <c r="T18" s="75"/>
    </row>
    <row r="19" spans="1:20" ht="12.75">
      <c r="A19" s="17"/>
      <c r="B19" s="36" t="s">
        <v>51</v>
      </c>
      <c r="C19" s="4">
        <v>801</v>
      </c>
      <c r="D19" s="6" t="s">
        <v>85</v>
      </c>
      <c r="E19" s="6" t="s">
        <v>86</v>
      </c>
      <c r="F19" s="6" t="s">
        <v>48</v>
      </c>
      <c r="G19" s="6" t="s">
        <v>5</v>
      </c>
      <c r="H19" s="37">
        <v>812906.03</v>
      </c>
      <c r="I19" s="37">
        <f t="shared" si="0"/>
        <v>0</v>
      </c>
      <c r="J19" s="37">
        <v>812906.03</v>
      </c>
      <c r="K19" s="76"/>
      <c r="L19" s="74"/>
      <c r="M19" s="77"/>
      <c r="N19" s="78"/>
      <c r="O19" s="78"/>
      <c r="P19" s="78"/>
      <c r="Q19" s="74"/>
      <c r="R19" s="75"/>
      <c r="S19" s="62"/>
      <c r="T19" s="75"/>
    </row>
    <row r="20" spans="1:20" s="40" customFormat="1" ht="36">
      <c r="A20" s="39"/>
      <c r="B20" s="47" t="s">
        <v>198</v>
      </c>
      <c r="C20" s="48">
        <v>801</v>
      </c>
      <c r="D20" s="1" t="s">
        <v>85</v>
      </c>
      <c r="E20" s="1" t="s">
        <v>87</v>
      </c>
      <c r="F20" s="1"/>
      <c r="G20" s="1"/>
      <c r="H20" s="38">
        <f>H30+H38</f>
        <v>773535.1</v>
      </c>
      <c r="I20" s="38">
        <f t="shared" si="0"/>
        <v>0</v>
      </c>
      <c r="J20" s="38">
        <f>J21+J31+J28+J38</f>
        <v>773535.1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ht="12.75" hidden="1">
      <c r="A21" s="17"/>
      <c r="B21" s="36" t="s">
        <v>62</v>
      </c>
      <c r="C21" s="4">
        <v>801</v>
      </c>
      <c r="D21" s="6" t="s">
        <v>85</v>
      </c>
      <c r="E21" s="6" t="s">
        <v>87</v>
      </c>
      <c r="F21" s="6" t="s">
        <v>61</v>
      </c>
      <c r="G21" s="6"/>
      <c r="H21" s="37">
        <f>H22+H23+H24+H25+H26+H27</f>
        <v>765584.95</v>
      </c>
      <c r="I21" s="37">
        <f t="shared" si="0"/>
        <v>-765584.95</v>
      </c>
      <c r="J21" s="37">
        <f>J22+J23+J24+J25+J26+J27+J28+J29</f>
        <v>0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 hidden="1">
      <c r="A22" s="17"/>
      <c r="B22" s="36" t="s">
        <v>51</v>
      </c>
      <c r="C22" s="4">
        <v>801</v>
      </c>
      <c r="D22" s="6" t="s">
        <v>85</v>
      </c>
      <c r="E22" s="6" t="s">
        <v>87</v>
      </c>
      <c r="F22" s="6" t="s">
        <v>61</v>
      </c>
      <c r="G22" s="6" t="s">
        <v>5</v>
      </c>
      <c r="H22" s="37">
        <v>507566.89</v>
      </c>
      <c r="I22" s="37">
        <f t="shared" si="0"/>
        <v>-507566.89</v>
      </c>
      <c r="J22" s="37">
        <v>0</v>
      </c>
      <c r="K22" s="76"/>
      <c r="L22" s="74"/>
      <c r="M22" s="77"/>
      <c r="N22" s="78"/>
      <c r="O22" s="78"/>
      <c r="P22" s="78"/>
      <c r="Q22" s="74"/>
      <c r="R22" s="75"/>
      <c r="S22" s="62"/>
      <c r="T22" s="75"/>
    </row>
    <row r="23" spans="1:20" ht="19.5" hidden="1">
      <c r="A23" s="17"/>
      <c r="B23" s="36" t="s">
        <v>8</v>
      </c>
      <c r="C23" s="4">
        <v>801</v>
      </c>
      <c r="D23" s="6" t="s">
        <v>85</v>
      </c>
      <c r="E23" s="6" t="s">
        <v>87</v>
      </c>
      <c r="F23" s="6" t="s">
        <v>61</v>
      </c>
      <c r="G23" s="6" t="s">
        <v>7</v>
      </c>
      <c r="H23" s="37">
        <v>5000</v>
      </c>
      <c r="I23" s="37">
        <f t="shared" si="0"/>
        <v>-5000</v>
      </c>
      <c r="J23" s="37">
        <v>0</v>
      </c>
      <c r="K23" s="76"/>
      <c r="L23" s="74"/>
      <c r="M23" s="77"/>
      <c r="N23" s="78"/>
      <c r="O23" s="78"/>
      <c r="P23" s="78"/>
      <c r="Q23" s="74"/>
      <c r="R23" s="75"/>
      <c r="S23" s="62"/>
      <c r="T23" s="75"/>
    </row>
    <row r="24" spans="1:20" ht="19.5" hidden="1">
      <c r="A24" s="17"/>
      <c r="B24" s="36" t="s">
        <v>10</v>
      </c>
      <c r="C24" s="4">
        <v>801</v>
      </c>
      <c r="D24" s="6" t="s">
        <v>85</v>
      </c>
      <c r="E24" s="6" t="s">
        <v>87</v>
      </c>
      <c r="F24" s="6" t="s">
        <v>61</v>
      </c>
      <c r="G24" s="6" t="s">
        <v>9</v>
      </c>
      <c r="H24" s="37">
        <v>89794</v>
      </c>
      <c r="I24" s="37">
        <f t="shared" si="0"/>
        <v>-89794</v>
      </c>
      <c r="J24" s="37">
        <v>0</v>
      </c>
      <c r="K24" s="76"/>
      <c r="L24" s="74"/>
      <c r="M24" s="77"/>
      <c r="N24" s="78"/>
      <c r="O24" s="78"/>
      <c r="P24" s="78"/>
      <c r="Q24" s="74"/>
      <c r="R24" s="75"/>
      <c r="S24" s="62"/>
      <c r="T24" s="75"/>
    </row>
    <row r="25" spans="1:20" ht="19.5" hidden="1">
      <c r="A25" s="17"/>
      <c r="B25" s="36" t="s">
        <v>12</v>
      </c>
      <c r="C25" s="4">
        <v>801</v>
      </c>
      <c r="D25" s="6" t="s">
        <v>85</v>
      </c>
      <c r="E25" s="6" t="s">
        <v>87</v>
      </c>
      <c r="F25" s="6" t="s">
        <v>61</v>
      </c>
      <c r="G25" s="6" t="s">
        <v>11</v>
      </c>
      <c r="H25" s="37">
        <v>140875.32</v>
      </c>
      <c r="I25" s="37">
        <f t="shared" si="0"/>
        <v>-140875.32</v>
      </c>
      <c r="J25" s="37">
        <v>0</v>
      </c>
      <c r="K25" s="76"/>
      <c r="L25" s="74"/>
      <c r="M25" s="77"/>
      <c r="N25" s="78"/>
      <c r="O25" s="78"/>
      <c r="P25" s="78"/>
      <c r="Q25" s="74"/>
      <c r="R25" s="75"/>
      <c r="S25" s="62"/>
      <c r="T25" s="75"/>
    </row>
    <row r="26" spans="1:20" ht="19.5" hidden="1">
      <c r="A26" s="17"/>
      <c r="B26" s="36" t="s">
        <v>31</v>
      </c>
      <c r="C26" s="4">
        <v>801</v>
      </c>
      <c r="D26" s="6" t="s">
        <v>85</v>
      </c>
      <c r="E26" s="6" t="s">
        <v>87</v>
      </c>
      <c r="F26" s="6" t="s">
        <v>61</v>
      </c>
      <c r="G26" s="6" t="s">
        <v>29</v>
      </c>
      <c r="H26" s="37">
        <v>20494.74</v>
      </c>
      <c r="I26" s="37">
        <f t="shared" si="0"/>
        <v>-20494.74</v>
      </c>
      <c r="J26" s="37">
        <v>0</v>
      </c>
      <c r="K26" s="76"/>
      <c r="L26" s="74"/>
      <c r="M26" s="77"/>
      <c r="N26" s="78"/>
      <c r="O26" s="78"/>
      <c r="P26" s="78"/>
      <c r="Q26" s="74"/>
      <c r="R26" s="75"/>
      <c r="S26" s="62"/>
      <c r="T26" s="75"/>
    </row>
    <row r="27" spans="1:20" ht="19.5" hidden="1">
      <c r="A27" s="17"/>
      <c r="B27" s="36" t="s">
        <v>32</v>
      </c>
      <c r="C27" s="4">
        <v>801</v>
      </c>
      <c r="D27" s="6" t="s">
        <v>85</v>
      </c>
      <c r="E27" s="6" t="s">
        <v>87</v>
      </c>
      <c r="F27" s="6" t="s">
        <v>61</v>
      </c>
      <c r="G27" s="6" t="s">
        <v>30</v>
      </c>
      <c r="H27" s="37">
        <v>1854</v>
      </c>
      <c r="I27" s="37">
        <f t="shared" si="0"/>
        <v>-1854</v>
      </c>
      <c r="J27" s="37">
        <v>0</v>
      </c>
      <c r="K27" s="76"/>
      <c r="L27" s="74"/>
      <c r="M27" s="77"/>
      <c r="N27" s="78"/>
      <c r="O27" s="78"/>
      <c r="P27" s="78"/>
      <c r="Q27" s="74"/>
      <c r="R27" s="75"/>
      <c r="S27" s="62"/>
      <c r="T27" s="75"/>
    </row>
    <row r="28" spans="1:20" ht="12.75" hidden="1">
      <c r="A28" s="17"/>
      <c r="B28" s="36" t="s">
        <v>63</v>
      </c>
      <c r="C28" s="4">
        <v>801</v>
      </c>
      <c r="D28" s="6" t="s">
        <v>85</v>
      </c>
      <c r="E28" s="6" t="s">
        <v>87</v>
      </c>
      <c r="F28" s="6" t="s">
        <v>64</v>
      </c>
      <c r="G28" s="6"/>
      <c r="H28" s="37">
        <f>H29</f>
        <v>604206.28</v>
      </c>
      <c r="I28" s="37">
        <f t="shared" si="0"/>
        <v>-604206.28</v>
      </c>
      <c r="J28" s="37">
        <f>J29</f>
        <v>0</v>
      </c>
      <c r="K28" s="76"/>
      <c r="L28" s="74"/>
      <c r="M28" s="77"/>
      <c r="N28" s="78"/>
      <c r="O28" s="78"/>
      <c r="P28" s="78"/>
      <c r="Q28" s="74"/>
      <c r="R28" s="75"/>
      <c r="S28" s="62"/>
      <c r="T28" s="75"/>
    </row>
    <row r="29" spans="1:20" ht="12.75" hidden="1">
      <c r="A29" s="17"/>
      <c r="B29" s="36" t="s">
        <v>6</v>
      </c>
      <c r="C29" s="4">
        <v>801</v>
      </c>
      <c r="D29" s="6" t="s">
        <v>85</v>
      </c>
      <c r="E29" s="6" t="s">
        <v>87</v>
      </c>
      <c r="F29" s="6" t="s">
        <v>64</v>
      </c>
      <c r="G29" s="6" t="s">
        <v>5</v>
      </c>
      <c r="H29" s="37">
        <v>604206.28</v>
      </c>
      <c r="I29" s="37">
        <f t="shared" si="0"/>
        <v>-604206.28</v>
      </c>
      <c r="J29" s="37">
        <v>0</v>
      </c>
      <c r="K29" s="76"/>
      <c r="L29" s="74"/>
      <c r="M29" s="77"/>
      <c r="N29" s="78"/>
      <c r="O29" s="78"/>
      <c r="P29" s="78"/>
      <c r="Q29" s="74"/>
      <c r="R29" s="75"/>
      <c r="S29" s="62"/>
      <c r="T29" s="75"/>
    </row>
    <row r="30" spans="1:20" ht="19.5">
      <c r="A30" s="17"/>
      <c r="B30" s="36" t="s">
        <v>50</v>
      </c>
      <c r="C30" s="4">
        <v>801</v>
      </c>
      <c r="D30" s="6" t="s">
        <v>85</v>
      </c>
      <c r="E30" s="6" t="s">
        <v>87</v>
      </c>
      <c r="F30" s="6" t="s">
        <v>134</v>
      </c>
      <c r="G30" s="5"/>
      <c r="H30" s="37">
        <f>H31</f>
        <v>114862.4</v>
      </c>
      <c r="I30" s="37">
        <f t="shared" si="0"/>
        <v>0</v>
      </c>
      <c r="J30" s="37">
        <f>J31</f>
        <v>114862.4</v>
      </c>
      <c r="K30" s="76"/>
      <c r="L30" s="74"/>
      <c r="M30" s="77"/>
      <c r="N30" s="169"/>
      <c r="O30" s="169"/>
      <c r="P30" s="169"/>
      <c r="Q30" s="74"/>
      <c r="R30" s="75"/>
      <c r="S30" s="62"/>
      <c r="T30" s="75"/>
    </row>
    <row r="31" spans="1:20" ht="24" customHeight="1">
      <c r="A31" s="17"/>
      <c r="B31" s="47" t="s">
        <v>53</v>
      </c>
      <c r="C31" s="48">
        <v>801</v>
      </c>
      <c r="D31" s="1" t="s">
        <v>85</v>
      </c>
      <c r="E31" s="1" t="s">
        <v>87</v>
      </c>
      <c r="F31" s="1" t="s">
        <v>52</v>
      </c>
      <c r="G31" s="52"/>
      <c r="H31" s="38">
        <f>H32+H33+H35+H36+H37</f>
        <v>114862.4</v>
      </c>
      <c r="I31" s="38">
        <f t="shared" si="0"/>
        <v>0</v>
      </c>
      <c r="J31" s="38">
        <f>J32+J33+J35+J36+J37</f>
        <v>114862.4</v>
      </c>
      <c r="K31" s="73"/>
      <c r="L31" s="79"/>
      <c r="M31" s="80"/>
      <c r="N31" s="167"/>
      <c r="O31" s="167"/>
      <c r="P31" s="167"/>
      <c r="Q31" s="79"/>
      <c r="R31" s="82"/>
      <c r="S31" s="61"/>
      <c r="T31" s="82"/>
    </row>
    <row r="32" spans="1:20" ht="12.75">
      <c r="A32" s="17"/>
      <c r="B32" s="36" t="s">
        <v>6</v>
      </c>
      <c r="C32" s="4">
        <v>801</v>
      </c>
      <c r="D32" s="6" t="s">
        <v>85</v>
      </c>
      <c r="E32" s="6" t="s">
        <v>87</v>
      </c>
      <c r="F32" s="6" t="s">
        <v>52</v>
      </c>
      <c r="G32" s="6" t="s">
        <v>5</v>
      </c>
      <c r="H32" s="37">
        <v>0</v>
      </c>
      <c r="I32" s="37">
        <f t="shared" si="0"/>
        <v>0</v>
      </c>
      <c r="J32" s="37">
        <v>0</v>
      </c>
      <c r="K32" s="76"/>
      <c r="L32" s="74"/>
      <c r="M32" s="77"/>
      <c r="N32" s="78"/>
      <c r="O32" s="78"/>
      <c r="P32" s="78"/>
      <c r="Q32" s="74"/>
      <c r="R32" s="75"/>
      <c r="S32" s="62"/>
      <c r="T32" s="75"/>
    </row>
    <row r="33" spans="1:20" ht="19.5">
      <c r="A33" s="17"/>
      <c r="B33" s="36" t="s">
        <v>10</v>
      </c>
      <c r="C33" s="4">
        <v>801</v>
      </c>
      <c r="D33" s="6" t="s">
        <v>85</v>
      </c>
      <c r="E33" s="6" t="s">
        <v>87</v>
      </c>
      <c r="F33" s="6" t="s">
        <v>52</v>
      </c>
      <c r="G33" s="6" t="s">
        <v>9</v>
      </c>
      <c r="H33" s="37">
        <v>0</v>
      </c>
      <c r="I33" s="37">
        <f t="shared" si="0"/>
        <v>0</v>
      </c>
      <c r="J33" s="37">
        <v>0</v>
      </c>
      <c r="K33" s="76"/>
      <c r="L33" s="74"/>
      <c r="M33" s="77"/>
      <c r="N33" s="78"/>
      <c r="O33" s="78"/>
      <c r="P33" s="78"/>
      <c r="Q33" s="74"/>
      <c r="R33" s="75"/>
      <c r="S33" s="62"/>
      <c r="T33" s="75"/>
    </row>
    <row r="34" spans="1:20" ht="19.5" hidden="1">
      <c r="A34" s="17"/>
      <c r="B34" s="36" t="s">
        <v>12</v>
      </c>
      <c r="C34" s="4">
        <v>801</v>
      </c>
      <c r="D34" s="6" t="s">
        <v>85</v>
      </c>
      <c r="E34" s="6" t="s">
        <v>87</v>
      </c>
      <c r="F34" s="6" t="s">
        <v>52</v>
      </c>
      <c r="G34" s="6" t="s">
        <v>11</v>
      </c>
      <c r="H34" s="37">
        <v>0</v>
      </c>
      <c r="I34" s="37">
        <f t="shared" si="0"/>
        <v>0</v>
      </c>
      <c r="J34" s="37">
        <v>0</v>
      </c>
      <c r="K34" s="76"/>
      <c r="L34" s="74"/>
      <c r="M34" s="77"/>
      <c r="N34" s="78"/>
      <c r="O34" s="78"/>
      <c r="P34" s="78"/>
      <c r="Q34" s="74"/>
      <c r="R34" s="75"/>
      <c r="S34" s="62"/>
      <c r="T34" s="75"/>
    </row>
    <row r="35" spans="1:20" ht="19.5">
      <c r="A35" s="17"/>
      <c r="B35" s="36" t="s">
        <v>12</v>
      </c>
      <c r="C35" s="4">
        <v>801</v>
      </c>
      <c r="D35" s="6" t="s">
        <v>85</v>
      </c>
      <c r="E35" s="6" t="s">
        <v>87</v>
      </c>
      <c r="F35" s="6" t="s">
        <v>52</v>
      </c>
      <c r="G35" s="6" t="s">
        <v>11</v>
      </c>
      <c r="H35" s="37">
        <v>93528.4</v>
      </c>
      <c r="I35" s="37">
        <f t="shared" si="0"/>
        <v>0</v>
      </c>
      <c r="J35" s="37">
        <v>93528.4</v>
      </c>
      <c r="K35" s="76"/>
      <c r="L35" s="74"/>
      <c r="M35" s="77"/>
      <c r="N35" s="78"/>
      <c r="O35" s="78"/>
      <c r="P35" s="78"/>
      <c r="Q35" s="74"/>
      <c r="R35" s="75"/>
      <c r="S35" s="62"/>
      <c r="T35" s="75"/>
    </row>
    <row r="36" spans="1:21" ht="19.5">
      <c r="A36" s="17"/>
      <c r="B36" s="36" t="s">
        <v>31</v>
      </c>
      <c r="C36" s="4">
        <v>801</v>
      </c>
      <c r="D36" s="6" t="s">
        <v>85</v>
      </c>
      <c r="E36" s="6" t="s">
        <v>87</v>
      </c>
      <c r="F36" s="6" t="s">
        <v>52</v>
      </c>
      <c r="G36" s="6" t="s">
        <v>29</v>
      </c>
      <c r="H36" s="37">
        <v>8778</v>
      </c>
      <c r="I36" s="37">
        <f t="shared" si="0"/>
        <v>0</v>
      </c>
      <c r="J36" s="37">
        <v>8778</v>
      </c>
      <c r="K36" s="76"/>
      <c r="L36" s="74"/>
      <c r="M36" s="77"/>
      <c r="N36" s="78"/>
      <c r="O36" s="78"/>
      <c r="P36" s="78"/>
      <c r="Q36" s="74"/>
      <c r="R36" s="75"/>
      <c r="S36" s="62"/>
      <c r="T36" s="75"/>
      <c r="U36" s="25"/>
    </row>
    <row r="37" spans="1:20" ht="19.5">
      <c r="A37" s="17"/>
      <c r="B37" s="36" t="s">
        <v>32</v>
      </c>
      <c r="C37" s="4">
        <v>801</v>
      </c>
      <c r="D37" s="6" t="s">
        <v>85</v>
      </c>
      <c r="E37" s="6" t="s">
        <v>87</v>
      </c>
      <c r="F37" s="6" t="s">
        <v>52</v>
      </c>
      <c r="G37" s="6" t="s">
        <v>30</v>
      </c>
      <c r="H37" s="37">
        <v>12556</v>
      </c>
      <c r="I37" s="37">
        <f t="shared" si="0"/>
        <v>0</v>
      </c>
      <c r="J37" s="37">
        <v>12556</v>
      </c>
      <c r="K37" s="76"/>
      <c r="L37" s="74"/>
      <c r="M37" s="77"/>
      <c r="N37" s="78"/>
      <c r="O37" s="78"/>
      <c r="P37" s="78"/>
      <c r="Q37" s="74"/>
      <c r="R37" s="75"/>
      <c r="S37" s="62"/>
      <c r="T37" s="75"/>
    </row>
    <row r="38" spans="1:20" s="40" customFormat="1" ht="18">
      <c r="A38" s="39"/>
      <c r="B38" s="47" t="s">
        <v>55</v>
      </c>
      <c r="C38" s="48">
        <v>801</v>
      </c>
      <c r="D38" s="1" t="s">
        <v>85</v>
      </c>
      <c r="E38" s="1" t="s">
        <v>87</v>
      </c>
      <c r="F38" s="1" t="s">
        <v>54</v>
      </c>
      <c r="G38" s="52"/>
      <c r="H38" s="38">
        <f>H39</f>
        <v>658672.7</v>
      </c>
      <c r="I38" s="38">
        <f t="shared" si="0"/>
        <v>0</v>
      </c>
      <c r="J38" s="38">
        <f>J39</f>
        <v>658672.7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.75">
      <c r="A39" s="17"/>
      <c r="B39" s="36" t="s">
        <v>6</v>
      </c>
      <c r="C39" s="4">
        <v>801</v>
      </c>
      <c r="D39" s="6" t="s">
        <v>85</v>
      </c>
      <c r="E39" s="6" t="s">
        <v>87</v>
      </c>
      <c r="F39" s="6" t="s">
        <v>54</v>
      </c>
      <c r="G39" s="6" t="s">
        <v>5</v>
      </c>
      <c r="H39" s="37">
        <v>658672.7</v>
      </c>
      <c r="I39" s="37">
        <f t="shared" si="0"/>
        <v>0</v>
      </c>
      <c r="J39" s="37">
        <v>658672.7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s="40" customFormat="1" ht="12.75">
      <c r="A40" s="39"/>
      <c r="B40" s="47" t="s">
        <v>115</v>
      </c>
      <c r="C40" s="48">
        <v>801</v>
      </c>
      <c r="D40" s="1" t="s">
        <v>85</v>
      </c>
      <c r="E40" s="1" t="s">
        <v>96</v>
      </c>
      <c r="F40" s="1"/>
      <c r="G40" s="1"/>
      <c r="H40" s="38">
        <f>H41</f>
        <v>3000</v>
      </c>
      <c r="I40" s="38">
        <f t="shared" si="0"/>
        <v>0</v>
      </c>
      <c r="J40" s="38">
        <f>J41</f>
        <v>3000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>
      <c r="A41" s="17"/>
      <c r="B41" s="36" t="s">
        <v>115</v>
      </c>
      <c r="C41" s="4">
        <v>801</v>
      </c>
      <c r="D41" s="6" t="s">
        <v>85</v>
      </c>
      <c r="E41" s="6" t="s">
        <v>96</v>
      </c>
      <c r="F41" s="6" t="s">
        <v>119</v>
      </c>
      <c r="G41" s="6"/>
      <c r="H41" s="37">
        <f>H42</f>
        <v>3000</v>
      </c>
      <c r="I41" s="37">
        <f t="shared" si="0"/>
        <v>0</v>
      </c>
      <c r="J41" s="37">
        <f>J42</f>
        <v>3000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2.75">
      <c r="A42" s="17"/>
      <c r="B42" s="36" t="s">
        <v>117</v>
      </c>
      <c r="C42" s="4">
        <v>801</v>
      </c>
      <c r="D42" s="6" t="s">
        <v>85</v>
      </c>
      <c r="E42" s="6" t="s">
        <v>96</v>
      </c>
      <c r="F42" s="6" t="s">
        <v>119</v>
      </c>
      <c r="G42" s="6" t="s">
        <v>116</v>
      </c>
      <c r="H42" s="37">
        <v>3000</v>
      </c>
      <c r="I42" s="37">
        <f t="shared" si="0"/>
        <v>0</v>
      </c>
      <c r="J42" s="37">
        <v>3000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s="40" customFormat="1" ht="13.5" customHeight="1">
      <c r="A43" s="39"/>
      <c r="B43" s="47" t="s">
        <v>65</v>
      </c>
      <c r="C43" s="48">
        <v>801</v>
      </c>
      <c r="D43" s="1" t="s">
        <v>85</v>
      </c>
      <c r="E43" s="1" t="s">
        <v>88</v>
      </c>
      <c r="F43" s="1"/>
      <c r="G43" s="52"/>
      <c r="H43" s="38">
        <f>H49</f>
        <v>575957.36</v>
      </c>
      <c r="I43" s="38">
        <f t="shared" si="0"/>
        <v>0</v>
      </c>
      <c r="J43" s="38">
        <f>J44+J50</f>
        <v>575957.36</v>
      </c>
      <c r="K43" s="73"/>
      <c r="L43" s="79"/>
      <c r="M43" s="80"/>
      <c r="N43" s="167"/>
      <c r="O43" s="167"/>
      <c r="P43" s="167"/>
      <c r="Q43" s="79"/>
      <c r="R43" s="61"/>
      <c r="S43" s="61"/>
      <c r="T43" s="61"/>
    </row>
    <row r="44" spans="1:20" ht="19.5" customHeight="1" hidden="1">
      <c r="A44" s="17"/>
      <c r="B44" s="36" t="s">
        <v>66</v>
      </c>
      <c r="C44" s="4">
        <v>801</v>
      </c>
      <c r="D44" s="6" t="s">
        <v>85</v>
      </c>
      <c r="E44" s="6" t="s">
        <v>88</v>
      </c>
      <c r="F44" s="6" t="s">
        <v>67</v>
      </c>
      <c r="G44" s="5"/>
      <c r="H44" s="37">
        <f>H45+H46+H47+H48</f>
        <v>848015.6</v>
      </c>
      <c r="I44" s="37">
        <f t="shared" si="0"/>
        <v>-848015.6</v>
      </c>
      <c r="J44" s="37">
        <f>J45+J46+J47+J48</f>
        <v>0</v>
      </c>
      <c r="K44" s="76"/>
      <c r="L44" s="74"/>
      <c r="M44" s="77"/>
      <c r="N44" s="169"/>
      <c r="O44" s="169"/>
      <c r="P44" s="169"/>
      <c r="Q44" s="74"/>
      <c r="R44" s="62"/>
      <c r="S44" s="62"/>
      <c r="T44" s="62"/>
    </row>
    <row r="45" spans="1:20" ht="12.75" hidden="1">
      <c r="A45" s="17"/>
      <c r="B45" s="36" t="s">
        <v>6</v>
      </c>
      <c r="C45" s="4">
        <v>801</v>
      </c>
      <c r="D45" s="6" t="s">
        <v>85</v>
      </c>
      <c r="E45" s="6" t="s">
        <v>88</v>
      </c>
      <c r="F45" s="6" t="s">
        <v>67</v>
      </c>
      <c r="G45" s="6" t="s">
        <v>5</v>
      </c>
      <c r="H45" s="37">
        <v>645897.1</v>
      </c>
      <c r="I45" s="37">
        <f t="shared" si="0"/>
        <v>-645897.1</v>
      </c>
      <c r="J45" s="37">
        <v>0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9.5" hidden="1">
      <c r="A46" s="17"/>
      <c r="B46" s="36" t="s">
        <v>8</v>
      </c>
      <c r="C46" s="4">
        <v>801</v>
      </c>
      <c r="D46" s="6" t="s">
        <v>85</v>
      </c>
      <c r="E46" s="6" t="s">
        <v>88</v>
      </c>
      <c r="F46" s="6" t="s">
        <v>67</v>
      </c>
      <c r="G46" s="6" t="s">
        <v>7</v>
      </c>
      <c r="H46" s="37">
        <v>10598</v>
      </c>
      <c r="I46" s="37">
        <f t="shared" si="0"/>
        <v>-10598</v>
      </c>
      <c r="J46" s="37">
        <v>0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9.5" hidden="1">
      <c r="A47" s="17"/>
      <c r="B47" s="36" t="s">
        <v>10</v>
      </c>
      <c r="C47" s="4">
        <v>801</v>
      </c>
      <c r="D47" s="6" t="s">
        <v>85</v>
      </c>
      <c r="E47" s="6" t="s">
        <v>88</v>
      </c>
      <c r="F47" s="6" t="s">
        <v>67</v>
      </c>
      <c r="G47" s="6" t="s">
        <v>9</v>
      </c>
      <c r="H47" s="37">
        <v>72000</v>
      </c>
      <c r="I47" s="37">
        <f t="shared" si="0"/>
        <v>-72000</v>
      </c>
      <c r="J47" s="37">
        <v>0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ht="19.5" hidden="1">
      <c r="A48" s="17"/>
      <c r="B48" s="36" t="s">
        <v>12</v>
      </c>
      <c r="C48" s="4">
        <v>801</v>
      </c>
      <c r="D48" s="6" t="s">
        <v>85</v>
      </c>
      <c r="E48" s="6" t="s">
        <v>88</v>
      </c>
      <c r="F48" s="6" t="s">
        <v>67</v>
      </c>
      <c r="G48" s="6" t="s">
        <v>11</v>
      </c>
      <c r="H48" s="37">
        <v>119520.5</v>
      </c>
      <c r="I48" s="37">
        <f t="shared" si="0"/>
        <v>-119520.5</v>
      </c>
      <c r="J48" s="37">
        <v>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1:20" ht="19.5">
      <c r="A49" s="17"/>
      <c r="B49" s="36" t="s">
        <v>50</v>
      </c>
      <c r="C49" s="4">
        <v>801</v>
      </c>
      <c r="D49" s="6" t="s">
        <v>85</v>
      </c>
      <c r="E49" s="6" t="s">
        <v>88</v>
      </c>
      <c r="F49" s="6">
        <v>9900801</v>
      </c>
      <c r="G49" s="6"/>
      <c r="H49" s="37">
        <f>H50</f>
        <v>575957.36</v>
      </c>
      <c r="I49" s="37">
        <f t="shared" si="0"/>
        <v>0</v>
      </c>
      <c r="J49" s="37">
        <f>J50</f>
        <v>575957.36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ht="19.5">
      <c r="A50" s="17"/>
      <c r="B50" s="36" t="s">
        <v>56</v>
      </c>
      <c r="C50" s="4">
        <v>801</v>
      </c>
      <c r="D50" s="6" t="s">
        <v>85</v>
      </c>
      <c r="E50" s="6" t="s">
        <v>88</v>
      </c>
      <c r="F50" s="6" t="s">
        <v>57</v>
      </c>
      <c r="G50" s="6"/>
      <c r="H50" s="37">
        <f>H51+H52</f>
        <v>575957.36</v>
      </c>
      <c r="I50" s="37">
        <f t="shared" si="0"/>
        <v>0</v>
      </c>
      <c r="J50" s="37">
        <f>J51+J52</f>
        <v>575957.36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spans="1:20" ht="12.75">
      <c r="A51" s="17"/>
      <c r="B51" s="36" t="s">
        <v>6</v>
      </c>
      <c r="C51" s="4">
        <v>801</v>
      </c>
      <c r="D51" s="6" t="s">
        <v>85</v>
      </c>
      <c r="E51" s="6" t="s">
        <v>88</v>
      </c>
      <c r="F51" s="6" t="s">
        <v>57</v>
      </c>
      <c r="G51" s="6" t="s">
        <v>5</v>
      </c>
      <c r="H51" s="37">
        <v>528457.36</v>
      </c>
      <c r="I51" s="37">
        <f t="shared" si="0"/>
        <v>0</v>
      </c>
      <c r="J51" s="37">
        <v>528457.36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</row>
    <row r="52" spans="1:20" ht="19.5">
      <c r="A52" s="17"/>
      <c r="B52" s="36" t="s">
        <v>10</v>
      </c>
      <c r="C52" s="4">
        <v>801</v>
      </c>
      <c r="D52" s="6" t="s">
        <v>85</v>
      </c>
      <c r="E52" s="6" t="s">
        <v>88</v>
      </c>
      <c r="F52" s="6" t="s">
        <v>57</v>
      </c>
      <c r="G52" s="6" t="s">
        <v>9</v>
      </c>
      <c r="H52" s="37">
        <v>47500</v>
      </c>
      <c r="I52" s="37">
        <f t="shared" si="0"/>
        <v>0</v>
      </c>
      <c r="J52" s="37">
        <v>47500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1:20" ht="19.5" hidden="1">
      <c r="A53" s="17"/>
      <c r="B53" s="36" t="s">
        <v>12</v>
      </c>
      <c r="C53" s="4">
        <v>801</v>
      </c>
      <c r="D53" s="6" t="s">
        <v>85</v>
      </c>
      <c r="E53" s="6" t="s">
        <v>88</v>
      </c>
      <c r="F53" s="6" t="s">
        <v>57</v>
      </c>
      <c r="G53" s="6" t="s">
        <v>11</v>
      </c>
      <c r="H53" s="37">
        <v>0</v>
      </c>
      <c r="I53" s="37">
        <f t="shared" si="0"/>
        <v>0</v>
      </c>
      <c r="J53" s="37"/>
      <c r="K53" s="76"/>
      <c r="L53" s="74"/>
      <c r="M53" s="77"/>
      <c r="N53" s="78"/>
      <c r="O53" s="78"/>
      <c r="P53" s="78"/>
      <c r="Q53" s="74"/>
      <c r="R53" s="75"/>
      <c r="S53" s="62"/>
      <c r="T53" s="75"/>
    </row>
    <row r="54" spans="1:20" s="40" customFormat="1" ht="12.75">
      <c r="A54" s="39"/>
      <c r="B54" s="47" t="s">
        <v>199</v>
      </c>
      <c r="C54" s="48">
        <v>801</v>
      </c>
      <c r="D54" s="1" t="s">
        <v>86</v>
      </c>
      <c r="E54" s="1" t="s">
        <v>89</v>
      </c>
      <c r="F54" s="1"/>
      <c r="G54" s="1"/>
      <c r="H54" s="38">
        <f>H55</f>
        <v>152000</v>
      </c>
      <c r="I54" s="38">
        <f t="shared" si="0"/>
        <v>0</v>
      </c>
      <c r="J54" s="38">
        <f>J55</f>
        <v>152000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</row>
    <row r="55" spans="1:20" ht="29.25">
      <c r="A55" s="17"/>
      <c r="B55" s="36" t="s">
        <v>106</v>
      </c>
      <c r="C55" s="4">
        <v>801</v>
      </c>
      <c r="D55" s="6" t="s">
        <v>86</v>
      </c>
      <c r="E55" s="6" t="s">
        <v>89</v>
      </c>
      <c r="F55" s="6" t="s">
        <v>71</v>
      </c>
      <c r="G55" s="6"/>
      <c r="H55" s="37">
        <f>H56+H57</f>
        <v>152000</v>
      </c>
      <c r="I55" s="37">
        <f t="shared" si="0"/>
        <v>0</v>
      </c>
      <c r="J55" s="37">
        <f>J56+J57</f>
        <v>152000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ht="12.75">
      <c r="A56" s="17"/>
      <c r="B56" s="36" t="s">
        <v>6</v>
      </c>
      <c r="C56" s="4">
        <v>801</v>
      </c>
      <c r="D56" s="6" t="s">
        <v>86</v>
      </c>
      <c r="E56" s="6" t="s">
        <v>89</v>
      </c>
      <c r="F56" s="6" t="s">
        <v>71</v>
      </c>
      <c r="G56" s="6" t="s">
        <v>5</v>
      </c>
      <c r="H56" s="37">
        <v>147000</v>
      </c>
      <c r="I56" s="37">
        <f t="shared" si="0"/>
        <v>0</v>
      </c>
      <c r="J56" s="37">
        <v>147000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0" ht="19.5">
      <c r="A57" s="17"/>
      <c r="B57" s="36" t="s">
        <v>12</v>
      </c>
      <c r="C57" s="4">
        <v>801</v>
      </c>
      <c r="D57" s="6" t="s">
        <v>86</v>
      </c>
      <c r="E57" s="6" t="s">
        <v>89</v>
      </c>
      <c r="F57" s="6" t="s">
        <v>71</v>
      </c>
      <c r="G57" s="6" t="s">
        <v>11</v>
      </c>
      <c r="H57" s="37">
        <v>5000</v>
      </c>
      <c r="I57" s="37">
        <f t="shared" si="0"/>
        <v>0</v>
      </c>
      <c r="J57" s="37">
        <v>5000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0" s="40" customFormat="1" ht="27" customHeight="1" hidden="1">
      <c r="A58" s="39"/>
      <c r="B58" s="47" t="s">
        <v>200</v>
      </c>
      <c r="C58" s="48">
        <v>801</v>
      </c>
      <c r="D58" s="1" t="s">
        <v>89</v>
      </c>
      <c r="E58" s="1" t="s">
        <v>90</v>
      </c>
      <c r="F58" s="1"/>
      <c r="G58" s="52"/>
      <c r="H58" s="38">
        <f>H59+H63+H61</f>
        <v>30000</v>
      </c>
      <c r="I58" s="38">
        <f t="shared" si="0"/>
        <v>-30000</v>
      </c>
      <c r="J58" s="38">
        <f>J59+J61+J63</f>
        <v>0</v>
      </c>
      <c r="K58" s="73"/>
      <c r="L58" s="79"/>
      <c r="M58" s="80"/>
      <c r="N58" s="167"/>
      <c r="O58" s="167"/>
      <c r="P58" s="167"/>
      <c r="Q58" s="79"/>
      <c r="R58" s="82"/>
      <c r="S58" s="61"/>
      <c r="T58" s="82"/>
    </row>
    <row r="59" spans="1:20" ht="29.25" customHeight="1" hidden="1">
      <c r="A59" s="17"/>
      <c r="B59" s="36" t="s">
        <v>15</v>
      </c>
      <c r="C59" s="4">
        <v>801</v>
      </c>
      <c r="D59" s="6" t="s">
        <v>89</v>
      </c>
      <c r="E59" s="6" t="s">
        <v>90</v>
      </c>
      <c r="F59" s="6" t="s">
        <v>14</v>
      </c>
      <c r="G59" s="5"/>
      <c r="H59" s="37">
        <f>H60</f>
        <v>0</v>
      </c>
      <c r="I59" s="37">
        <f t="shared" si="0"/>
        <v>0</v>
      </c>
      <c r="J59" s="37">
        <f>J60</f>
        <v>0</v>
      </c>
      <c r="K59" s="76"/>
      <c r="L59" s="74"/>
      <c r="M59" s="77"/>
      <c r="N59" s="169"/>
      <c r="O59" s="169"/>
      <c r="P59" s="169"/>
      <c r="Q59" s="74"/>
      <c r="R59" s="75"/>
      <c r="S59" s="62"/>
      <c r="T59" s="75"/>
    </row>
    <row r="60" spans="1:20" ht="19.5" hidden="1">
      <c r="A60" s="17"/>
      <c r="B60" s="36" t="s">
        <v>12</v>
      </c>
      <c r="C60" s="4">
        <v>801</v>
      </c>
      <c r="D60" s="6" t="s">
        <v>89</v>
      </c>
      <c r="E60" s="6" t="s">
        <v>90</v>
      </c>
      <c r="F60" s="6" t="s">
        <v>14</v>
      </c>
      <c r="G60" s="6" t="s">
        <v>11</v>
      </c>
      <c r="H60" s="37">
        <v>0</v>
      </c>
      <c r="I60" s="37">
        <f t="shared" si="0"/>
        <v>0</v>
      </c>
      <c r="J60" s="37">
        <v>0</v>
      </c>
      <c r="K60" s="76"/>
      <c r="L60" s="74"/>
      <c r="M60" s="77"/>
      <c r="N60" s="78"/>
      <c r="O60" s="78"/>
      <c r="P60" s="78"/>
      <c r="Q60" s="74"/>
      <c r="R60" s="75"/>
      <c r="S60" s="62"/>
      <c r="T60" s="75"/>
    </row>
    <row r="61" spans="1:20" ht="68.25" hidden="1">
      <c r="A61" s="17"/>
      <c r="B61" s="36" t="s">
        <v>201</v>
      </c>
      <c r="C61" s="4">
        <v>801</v>
      </c>
      <c r="D61" s="6" t="s">
        <v>89</v>
      </c>
      <c r="E61" s="6" t="s">
        <v>90</v>
      </c>
      <c r="F61" s="6" t="s">
        <v>121</v>
      </c>
      <c r="G61" s="5"/>
      <c r="H61" s="37">
        <f>H62</f>
        <v>30000</v>
      </c>
      <c r="I61" s="37">
        <f t="shared" si="0"/>
        <v>-30000</v>
      </c>
      <c r="J61" s="37">
        <f>J62</f>
        <v>0</v>
      </c>
      <c r="K61" s="76"/>
      <c r="L61" s="74"/>
      <c r="M61" s="77"/>
      <c r="N61" s="78"/>
      <c r="O61" s="78"/>
      <c r="P61" s="78"/>
      <c r="Q61" s="74"/>
      <c r="R61" s="75"/>
      <c r="S61" s="62"/>
      <c r="T61" s="75"/>
    </row>
    <row r="62" spans="1:20" ht="19.5" hidden="1">
      <c r="A62" s="17"/>
      <c r="B62" s="36" t="s">
        <v>12</v>
      </c>
      <c r="C62" s="4">
        <v>801</v>
      </c>
      <c r="D62" s="6" t="s">
        <v>89</v>
      </c>
      <c r="E62" s="6" t="s">
        <v>90</v>
      </c>
      <c r="F62" s="6" t="s">
        <v>121</v>
      </c>
      <c r="G62" s="6" t="s">
        <v>11</v>
      </c>
      <c r="H62" s="37">
        <v>30000</v>
      </c>
      <c r="I62" s="37">
        <f t="shared" si="0"/>
        <v>-30000</v>
      </c>
      <c r="J62" s="37">
        <v>0</v>
      </c>
      <c r="K62" s="76"/>
      <c r="L62" s="74"/>
      <c r="M62" s="77"/>
      <c r="N62" s="78"/>
      <c r="O62" s="78"/>
      <c r="P62" s="78"/>
      <c r="Q62" s="74"/>
      <c r="R62" s="75"/>
      <c r="S62" s="62"/>
      <c r="T62" s="75"/>
    </row>
    <row r="63" spans="1:20" ht="78" customHeight="1" hidden="1">
      <c r="A63" s="17"/>
      <c r="B63" s="36" t="s">
        <v>128</v>
      </c>
      <c r="C63" s="4">
        <v>801</v>
      </c>
      <c r="D63" s="6" t="s">
        <v>89</v>
      </c>
      <c r="E63" s="6" t="s">
        <v>90</v>
      </c>
      <c r="F63" s="6" t="s">
        <v>121</v>
      </c>
      <c r="G63" s="5"/>
      <c r="H63" s="37">
        <f>H64</f>
        <v>0</v>
      </c>
      <c r="I63" s="37">
        <f>J63-H63</f>
        <v>0</v>
      </c>
      <c r="J63" s="37">
        <f>J64</f>
        <v>0</v>
      </c>
      <c r="K63" s="76"/>
      <c r="L63" s="74"/>
      <c r="M63" s="77"/>
      <c r="N63" s="169"/>
      <c r="O63" s="169"/>
      <c r="P63" s="169"/>
      <c r="Q63" s="74"/>
      <c r="R63" s="75"/>
      <c r="S63" s="62"/>
      <c r="T63" s="75"/>
    </row>
    <row r="64" spans="1:20" ht="19.5" hidden="1">
      <c r="A64" s="17"/>
      <c r="B64" s="36" t="s">
        <v>12</v>
      </c>
      <c r="C64" s="4">
        <v>801</v>
      </c>
      <c r="D64" s="6" t="s">
        <v>89</v>
      </c>
      <c r="E64" s="6" t="s">
        <v>90</v>
      </c>
      <c r="F64" s="6" t="s">
        <v>121</v>
      </c>
      <c r="G64" s="6" t="s">
        <v>11</v>
      </c>
      <c r="H64" s="37">
        <v>0</v>
      </c>
      <c r="I64" s="37">
        <f>J64-H64</f>
        <v>0</v>
      </c>
      <c r="J64" s="37">
        <v>0</v>
      </c>
      <c r="K64" s="76"/>
      <c r="L64" s="74"/>
      <c r="M64" s="77"/>
      <c r="N64" s="78"/>
      <c r="O64" s="78"/>
      <c r="P64" s="78"/>
      <c r="Q64" s="74"/>
      <c r="R64" s="75"/>
      <c r="S64" s="62"/>
      <c r="T64" s="75"/>
    </row>
    <row r="65" spans="1:34" s="40" customFormat="1" ht="33.75" customHeight="1">
      <c r="A65" s="39"/>
      <c r="B65" s="47" t="s">
        <v>202</v>
      </c>
      <c r="C65" s="48">
        <v>801</v>
      </c>
      <c r="D65" s="1" t="s">
        <v>89</v>
      </c>
      <c r="E65" s="1" t="s">
        <v>91</v>
      </c>
      <c r="F65" s="1"/>
      <c r="G65" s="1"/>
      <c r="H65" s="38">
        <f>H68+H71</f>
        <v>2000</v>
      </c>
      <c r="I65" s="38">
        <f t="shared" si="0"/>
        <v>0</v>
      </c>
      <c r="J65" s="38">
        <f>J68+J71</f>
        <v>2000</v>
      </c>
      <c r="K65" s="73"/>
      <c r="L65" s="79"/>
      <c r="M65" s="80"/>
      <c r="N65" s="81"/>
      <c r="O65" s="81"/>
      <c r="P65" s="81"/>
      <c r="Q65" s="79"/>
      <c r="R65" s="61"/>
      <c r="S65" s="61"/>
      <c r="T65" s="61"/>
      <c r="U65" s="3"/>
      <c r="V65" s="3"/>
      <c r="W65" s="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</row>
    <row r="66" spans="1:34" ht="19.5" customHeight="1" hidden="1">
      <c r="A66" s="17"/>
      <c r="B66" s="36" t="s">
        <v>13</v>
      </c>
      <c r="C66" s="4">
        <v>801</v>
      </c>
      <c r="D66" s="6" t="s">
        <v>89</v>
      </c>
      <c r="E66" s="6" t="s">
        <v>91</v>
      </c>
      <c r="F66" s="6" t="s">
        <v>35</v>
      </c>
      <c r="G66" s="6"/>
      <c r="H66" s="37">
        <f>H67</f>
        <v>0</v>
      </c>
      <c r="I66" s="38">
        <f t="shared" si="0"/>
        <v>0</v>
      </c>
      <c r="J66" s="37">
        <f>J67</f>
        <v>0</v>
      </c>
      <c r="K66" s="76"/>
      <c r="L66" s="74"/>
      <c r="M66" s="77"/>
      <c r="N66" s="78"/>
      <c r="O66" s="78"/>
      <c r="P66" s="78"/>
      <c r="Q66" s="74"/>
      <c r="R66" s="62"/>
      <c r="S66" s="61"/>
      <c r="T66" s="62"/>
      <c r="U66" s="63"/>
      <c r="V66" s="26"/>
      <c r="W66" s="26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</row>
    <row r="67" spans="1:34" ht="19.5" customHeight="1" hidden="1">
      <c r="A67" s="17"/>
      <c r="B67" s="36" t="s">
        <v>12</v>
      </c>
      <c r="C67" s="4">
        <v>801</v>
      </c>
      <c r="D67" s="6" t="s">
        <v>89</v>
      </c>
      <c r="E67" s="6" t="s">
        <v>91</v>
      </c>
      <c r="F67" s="6" t="s">
        <v>35</v>
      </c>
      <c r="G67" s="6" t="s">
        <v>11</v>
      </c>
      <c r="H67" s="37">
        <v>0</v>
      </c>
      <c r="I67" s="38">
        <f t="shared" si="0"/>
        <v>0</v>
      </c>
      <c r="J67" s="37">
        <v>0</v>
      </c>
      <c r="K67" s="76"/>
      <c r="L67" s="74"/>
      <c r="M67" s="77"/>
      <c r="N67" s="78"/>
      <c r="O67" s="78"/>
      <c r="P67" s="78"/>
      <c r="Q67" s="74"/>
      <c r="R67" s="62"/>
      <c r="S67" s="61"/>
      <c r="T67" s="62"/>
      <c r="U67" s="63"/>
      <c r="V67" s="26"/>
      <c r="W67" s="26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</row>
    <row r="68" spans="1:34" ht="54.75" customHeight="1">
      <c r="A68" s="17"/>
      <c r="B68" s="36" t="s">
        <v>203</v>
      </c>
      <c r="C68" s="4">
        <v>801</v>
      </c>
      <c r="D68" s="6" t="s">
        <v>89</v>
      </c>
      <c r="E68" s="6" t="s">
        <v>91</v>
      </c>
      <c r="F68" s="6" t="s">
        <v>140</v>
      </c>
      <c r="G68" s="6"/>
      <c r="H68" s="37">
        <f>H69</f>
        <v>2000</v>
      </c>
      <c r="I68" s="38">
        <f t="shared" si="0"/>
        <v>-2000</v>
      </c>
      <c r="J68" s="37">
        <f>J69</f>
        <v>0</v>
      </c>
      <c r="K68" s="76"/>
      <c r="L68" s="74"/>
      <c r="M68" s="77"/>
      <c r="N68" s="78"/>
      <c r="O68" s="78"/>
      <c r="P68" s="78"/>
      <c r="Q68" s="74"/>
      <c r="R68" s="62"/>
      <c r="S68" s="61"/>
      <c r="T68" s="62"/>
      <c r="U68" s="63"/>
      <c r="V68" s="26"/>
      <c r="W68" s="26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</row>
    <row r="69" spans="1:34" ht="39">
      <c r="A69" s="17"/>
      <c r="B69" s="36" t="s">
        <v>204</v>
      </c>
      <c r="C69" s="4">
        <v>801</v>
      </c>
      <c r="D69" s="6" t="s">
        <v>89</v>
      </c>
      <c r="E69" s="6" t="s">
        <v>91</v>
      </c>
      <c r="F69" s="6" t="s">
        <v>118</v>
      </c>
      <c r="G69" s="6"/>
      <c r="H69" s="37">
        <f>H70</f>
        <v>2000</v>
      </c>
      <c r="I69" s="37">
        <f>J69-H69</f>
        <v>-2000</v>
      </c>
      <c r="J69" s="37">
        <f>J70</f>
        <v>0</v>
      </c>
      <c r="K69" s="76"/>
      <c r="L69" s="74"/>
      <c r="M69" s="77"/>
      <c r="N69" s="78"/>
      <c r="O69" s="78"/>
      <c r="P69" s="78"/>
      <c r="Q69" s="74"/>
      <c r="R69" s="62"/>
      <c r="S69" s="62"/>
      <c r="T69" s="62"/>
      <c r="U69" s="63"/>
      <c r="V69" s="26"/>
      <c r="W69" s="26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</row>
    <row r="70" spans="1:34" ht="19.5">
      <c r="A70" s="17"/>
      <c r="B70" s="36" t="s">
        <v>12</v>
      </c>
      <c r="C70" s="4">
        <v>801</v>
      </c>
      <c r="D70" s="6" t="s">
        <v>89</v>
      </c>
      <c r="E70" s="6" t="s">
        <v>91</v>
      </c>
      <c r="F70" s="6" t="s">
        <v>118</v>
      </c>
      <c r="G70" s="6" t="s">
        <v>11</v>
      </c>
      <c r="H70" s="37">
        <v>2000</v>
      </c>
      <c r="I70" s="37">
        <f>J70-H70</f>
        <v>-2000</v>
      </c>
      <c r="J70" s="37">
        <v>0</v>
      </c>
      <c r="K70" s="76"/>
      <c r="L70" s="74"/>
      <c r="M70" s="77"/>
      <c r="N70" s="78"/>
      <c r="O70" s="78"/>
      <c r="P70" s="78"/>
      <c r="Q70" s="74"/>
      <c r="R70" s="62"/>
      <c r="S70" s="62"/>
      <c r="T70" s="62"/>
      <c r="U70" s="63"/>
      <c r="V70" s="26"/>
      <c r="W70" s="26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</row>
    <row r="71" spans="1:34" ht="58.5">
      <c r="A71" s="17"/>
      <c r="B71" s="36" t="s">
        <v>141</v>
      </c>
      <c r="C71" s="4">
        <v>801</v>
      </c>
      <c r="D71" s="6" t="s">
        <v>89</v>
      </c>
      <c r="E71" s="6" t="s">
        <v>91</v>
      </c>
      <c r="F71" s="6" t="s">
        <v>140</v>
      </c>
      <c r="G71" s="6"/>
      <c r="H71" s="37">
        <f>H72</f>
        <v>0</v>
      </c>
      <c r="I71" s="37">
        <f>J71-H71</f>
        <v>2000</v>
      </c>
      <c r="J71" s="37">
        <f>J72</f>
        <v>2000</v>
      </c>
      <c r="K71" s="76"/>
      <c r="L71" s="74"/>
      <c r="M71" s="77"/>
      <c r="N71" s="78"/>
      <c r="O71" s="78"/>
      <c r="P71" s="78"/>
      <c r="Q71" s="74"/>
      <c r="R71" s="62"/>
      <c r="S71" s="62"/>
      <c r="T71" s="62"/>
      <c r="U71" s="63"/>
      <c r="V71" s="26"/>
      <c r="W71" s="26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</row>
    <row r="72" spans="1:34" ht="48.75">
      <c r="A72" s="17"/>
      <c r="B72" s="36" t="s">
        <v>122</v>
      </c>
      <c r="C72" s="4">
        <v>801</v>
      </c>
      <c r="D72" s="6" t="s">
        <v>89</v>
      </c>
      <c r="E72" s="6" t="s">
        <v>91</v>
      </c>
      <c r="F72" s="6" t="s">
        <v>118</v>
      </c>
      <c r="G72" s="6"/>
      <c r="H72" s="37">
        <f>H73</f>
        <v>0</v>
      </c>
      <c r="I72" s="37">
        <f>J72-H72</f>
        <v>2000</v>
      </c>
      <c r="J72" s="37">
        <f>J73</f>
        <v>2000</v>
      </c>
      <c r="K72" s="76"/>
      <c r="L72" s="74"/>
      <c r="M72" s="77"/>
      <c r="N72" s="78"/>
      <c r="O72" s="78"/>
      <c r="P72" s="78"/>
      <c r="Q72" s="74"/>
      <c r="R72" s="62"/>
      <c r="S72" s="62"/>
      <c r="T72" s="62"/>
      <c r="U72" s="63"/>
      <c r="V72" s="26"/>
      <c r="W72" s="26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1:34" ht="19.5">
      <c r="A73" s="17"/>
      <c r="B73" s="36" t="s">
        <v>12</v>
      </c>
      <c r="C73" s="4">
        <v>801</v>
      </c>
      <c r="D73" s="6" t="s">
        <v>89</v>
      </c>
      <c r="E73" s="6" t="s">
        <v>91</v>
      </c>
      <c r="F73" s="6" t="s">
        <v>118</v>
      </c>
      <c r="G73" s="6" t="s">
        <v>11</v>
      </c>
      <c r="H73" s="37">
        <v>0</v>
      </c>
      <c r="I73" s="37">
        <f>J73-H73</f>
        <v>2000</v>
      </c>
      <c r="J73" s="37">
        <v>2000</v>
      </c>
      <c r="K73" s="76"/>
      <c r="L73" s="74"/>
      <c r="M73" s="77"/>
      <c r="N73" s="78"/>
      <c r="O73" s="78"/>
      <c r="P73" s="78"/>
      <c r="Q73" s="74"/>
      <c r="R73" s="62"/>
      <c r="S73" s="62"/>
      <c r="T73" s="62"/>
      <c r="U73" s="63"/>
      <c r="V73" s="26"/>
      <c r="W73" s="26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20" ht="12.75" hidden="1">
      <c r="A74" s="17"/>
      <c r="B74" s="36" t="s">
        <v>38</v>
      </c>
      <c r="C74" s="4">
        <v>801</v>
      </c>
      <c r="D74" s="6" t="s">
        <v>87</v>
      </c>
      <c r="E74" s="6" t="s">
        <v>90</v>
      </c>
      <c r="F74" s="6"/>
      <c r="G74" s="6"/>
      <c r="H74" s="37">
        <f>H75+H78</f>
        <v>681000</v>
      </c>
      <c r="I74" s="37">
        <f aca="true" t="shared" si="1" ref="I74:I81">J74-H74</f>
        <v>-679000</v>
      </c>
      <c r="J74" s="37">
        <v>2000</v>
      </c>
      <c r="K74" s="76"/>
      <c r="L74" s="74"/>
      <c r="M74" s="77"/>
      <c r="N74" s="78"/>
      <c r="O74" s="78"/>
      <c r="P74" s="78"/>
      <c r="Q74" s="74"/>
      <c r="R74" s="75"/>
      <c r="S74" s="62"/>
      <c r="T74" s="75"/>
    </row>
    <row r="75" spans="1:20" ht="39" hidden="1">
      <c r="A75" s="17"/>
      <c r="B75" s="36" t="s">
        <v>39</v>
      </c>
      <c r="C75" s="4">
        <v>801</v>
      </c>
      <c r="D75" s="6" t="s">
        <v>87</v>
      </c>
      <c r="E75" s="6" t="s">
        <v>90</v>
      </c>
      <c r="F75" s="6">
        <v>7957000</v>
      </c>
      <c r="G75" s="6"/>
      <c r="H75" s="37">
        <f>H76</f>
        <v>0</v>
      </c>
      <c r="I75" s="37">
        <f t="shared" si="1"/>
        <v>2000</v>
      </c>
      <c r="J75" s="37">
        <v>2000</v>
      </c>
      <c r="K75" s="76"/>
      <c r="L75" s="74"/>
      <c r="M75" s="77"/>
      <c r="N75" s="78"/>
      <c r="O75" s="78"/>
      <c r="P75" s="78"/>
      <c r="Q75" s="74"/>
      <c r="R75" s="75"/>
      <c r="S75" s="62"/>
      <c r="T75" s="75"/>
    </row>
    <row r="76" spans="1:20" ht="19.5" hidden="1">
      <c r="A76" s="17"/>
      <c r="B76" s="36" t="s">
        <v>40</v>
      </c>
      <c r="C76" s="4">
        <v>801</v>
      </c>
      <c r="D76" s="6" t="s">
        <v>87</v>
      </c>
      <c r="E76" s="6" t="s">
        <v>90</v>
      </c>
      <c r="F76" s="6">
        <v>7957000</v>
      </c>
      <c r="G76" s="6" t="s">
        <v>11</v>
      </c>
      <c r="H76" s="37">
        <v>0</v>
      </c>
      <c r="I76" s="37">
        <f t="shared" si="1"/>
        <v>2000</v>
      </c>
      <c r="J76" s="37">
        <v>2000</v>
      </c>
      <c r="K76" s="76"/>
      <c r="L76" s="74"/>
      <c r="M76" s="77"/>
      <c r="N76" s="78"/>
      <c r="O76" s="78"/>
      <c r="P76" s="78"/>
      <c r="Q76" s="74"/>
      <c r="R76" s="75"/>
      <c r="S76" s="62"/>
      <c r="T76" s="75"/>
    </row>
    <row r="77" spans="1:20" ht="58.5" hidden="1">
      <c r="A77" s="17"/>
      <c r="B77" s="36" t="s">
        <v>129</v>
      </c>
      <c r="C77" s="4">
        <v>801</v>
      </c>
      <c r="D77" s="6" t="s">
        <v>87</v>
      </c>
      <c r="E77" s="6" t="s">
        <v>90</v>
      </c>
      <c r="F77" s="6" t="s">
        <v>130</v>
      </c>
      <c r="G77" s="6"/>
      <c r="H77" s="37">
        <f>H78</f>
        <v>681000</v>
      </c>
      <c r="I77" s="37">
        <f t="shared" si="1"/>
        <v>-679000</v>
      </c>
      <c r="J77" s="37">
        <v>2000</v>
      </c>
      <c r="K77" s="76"/>
      <c r="L77" s="74"/>
      <c r="M77" s="77"/>
      <c r="N77" s="78"/>
      <c r="O77" s="78"/>
      <c r="P77" s="78"/>
      <c r="Q77" s="74"/>
      <c r="R77" s="75"/>
      <c r="S77" s="62"/>
      <c r="T77" s="75"/>
    </row>
    <row r="78" spans="1:20" ht="19.5" hidden="1">
      <c r="A78" s="17"/>
      <c r="B78" s="36" t="s">
        <v>40</v>
      </c>
      <c r="C78" s="4">
        <v>801</v>
      </c>
      <c r="D78" s="6" t="s">
        <v>87</v>
      </c>
      <c r="E78" s="6" t="s">
        <v>90</v>
      </c>
      <c r="F78" s="6" t="s">
        <v>130</v>
      </c>
      <c r="G78" s="6" t="s">
        <v>11</v>
      </c>
      <c r="H78" s="37">
        <v>681000</v>
      </c>
      <c r="I78" s="37">
        <f t="shared" si="1"/>
        <v>-679000</v>
      </c>
      <c r="J78" s="37">
        <v>2000</v>
      </c>
      <c r="K78" s="76"/>
      <c r="L78" s="74"/>
      <c r="M78" s="77"/>
      <c r="N78" s="78"/>
      <c r="O78" s="78"/>
      <c r="P78" s="78"/>
      <c r="Q78" s="74"/>
      <c r="R78" s="75"/>
      <c r="S78" s="62"/>
      <c r="T78" s="75"/>
    </row>
    <row r="79" spans="1:20" s="40" customFormat="1" ht="18.75">
      <c r="A79" s="51"/>
      <c r="B79" s="47" t="s">
        <v>205</v>
      </c>
      <c r="C79" s="48">
        <v>801</v>
      </c>
      <c r="D79" s="1" t="s">
        <v>87</v>
      </c>
      <c r="E79" s="1" t="s">
        <v>102</v>
      </c>
      <c r="F79" s="1"/>
      <c r="G79" s="1"/>
      <c r="H79" s="38">
        <f>H80+H84</f>
        <v>85930</v>
      </c>
      <c r="I79" s="37">
        <f t="shared" si="1"/>
        <v>0</v>
      </c>
      <c r="J79" s="38">
        <f>J80+J84</f>
        <v>85930</v>
      </c>
      <c r="K79" s="61"/>
      <c r="L79" s="61"/>
      <c r="M79" s="61"/>
      <c r="N79" s="61"/>
      <c r="O79" s="61"/>
      <c r="P79" s="61"/>
      <c r="Q79" s="61"/>
      <c r="R79" s="61"/>
      <c r="S79" s="61"/>
      <c r="T79" s="61"/>
    </row>
    <row r="80" spans="1:20" s="40" customFormat="1" ht="68.25">
      <c r="A80" s="51"/>
      <c r="B80" s="64" t="s">
        <v>206</v>
      </c>
      <c r="C80" s="4">
        <v>801</v>
      </c>
      <c r="D80" s="6" t="s">
        <v>87</v>
      </c>
      <c r="E80" s="6" t="s">
        <v>102</v>
      </c>
      <c r="F80" s="6" t="s">
        <v>139</v>
      </c>
      <c r="G80" s="1"/>
      <c r="H80" s="37">
        <f>H81</f>
        <v>85930</v>
      </c>
      <c r="I80" s="37">
        <f t="shared" si="1"/>
        <v>-85930</v>
      </c>
      <c r="J80" s="37">
        <f>J81</f>
        <v>0</v>
      </c>
      <c r="K80" s="62"/>
      <c r="L80" s="62"/>
      <c r="M80" s="62"/>
      <c r="N80" s="62"/>
      <c r="O80" s="62"/>
      <c r="P80" s="62"/>
      <c r="Q80" s="62"/>
      <c r="R80" s="62"/>
      <c r="S80" s="62"/>
      <c r="T80" s="62"/>
    </row>
    <row r="81" spans="1:20" ht="84" customHeight="1">
      <c r="A81" s="27"/>
      <c r="B81" s="36" t="s">
        <v>207</v>
      </c>
      <c r="C81" s="4">
        <v>801</v>
      </c>
      <c r="D81" s="6" t="s">
        <v>87</v>
      </c>
      <c r="E81" s="6" t="s">
        <v>102</v>
      </c>
      <c r="F81" s="6" t="s">
        <v>103</v>
      </c>
      <c r="G81" s="6"/>
      <c r="H81" s="37">
        <f>H82+H83</f>
        <v>85930</v>
      </c>
      <c r="I81" s="37">
        <f t="shared" si="1"/>
        <v>-85930</v>
      </c>
      <c r="J81" s="37">
        <f>J82+J83</f>
        <v>0</v>
      </c>
      <c r="K81" s="62"/>
      <c r="L81" s="62"/>
      <c r="M81" s="62"/>
      <c r="N81" s="62"/>
      <c r="O81" s="62"/>
      <c r="P81" s="62"/>
      <c r="Q81" s="62"/>
      <c r="R81" s="62"/>
      <c r="S81" s="62"/>
      <c r="T81" s="62"/>
    </row>
    <row r="82" spans="1:20" ht="18.75">
      <c r="A82" s="27"/>
      <c r="B82" s="36" t="s">
        <v>6</v>
      </c>
      <c r="C82" s="4">
        <v>801</v>
      </c>
      <c r="D82" s="6" t="s">
        <v>87</v>
      </c>
      <c r="E82" s="6" t="s">
        <v>102</v>
      </c>
      <c r="F82" s="6" t="s">
        <v>103</v>
      </c>
      <c r="G82" s="6" t="s">
        <v>5</v>
      </c>
      <c r="H82" s="37">
        <v>78120</v>
      </c>
      <c r="I82" s="37">
        <f t="shared" si="0"/>
        <v>-78120</v>
      </c>
      <c r="J82" s="37">
        <v>0</v>
      </c>
      <c r="K82" s="62"/>
      <c r="L82" s="62"/>
      <c r="M82" s="62"/>
      <c r="N82" s="62"/>
      <c r="O82" s="62"/>
      <c r="P82" s="62"/>
      <c r="Q82" s="62"/>
      <c r="R82" s="62"/>
      <c r="S82" s="62"/>
      <c r="T82" s="62"/>
    </row>
    <row r="83" spans="1:20" ht="19.5">
      <c r="A83" s="27"/>
      <c r="B83" s="36" t="s">
        <v>12</v>
      </c>
      <c r="C83" s="4">
        <v>801</v>
      </c>
      <c r="D83" s="6" t="s">
        <v>87</v>
      </c>
      <c r="E83" s="6" t="s">
        <v>102</v>
      </c>
      <c r="F83" s="6" t="s">
        <v>103</v>
      </c>
      <c r="G83" s="6" t="s">
        <v>11</v>
      </c>
      <c r="H83" s="37">
        <v>7810</v>
      </c>
      <c r="I83" s="37">
        <f t="shared" si="0"/>
        <v>-7810</v>
      </c>
      <c r="J83" s="37">
        <v>0</v>
      </c>
      <c r="K83" s="62"/>
      <c r="L83" s="62"/>
      <c r="M83" s="62"/>
      <c r="N83" s="62"/>
      <c r="O83" s="62"/>
      <c r="P83" s="62"/>
      <c r="Q83" s="62"/>
      <c r="R83" s="62"/>
      <c r="S83" s="62"/>
      <c r="T83" s="62"/>
    </row>
    <row r="84" spans="1:20" ht="78">
      <c r="A84" s="27"/>
      <c r="B84" s="36" t="s">
        <v>138</v>
      </c>
      <c r="C84" s="4">
        <v>801</v>
      </c>
      <c r="D84" s="6" t="s">
        <v>87</v>
      </c>
      <c r="E84" s="6" t="s">
        <v>102</v>
      </c>
      <c r="F84" s="6" t="s">
        <v>139</v>
      </c>
      <c r="G84" s="6"/>
      <c r="H84" s="37">
        <f>H85</f>
        <v>0</v>
      </c>
      <c r="I84" s="37">
        <f t="shared" si="0"/>
        <v>85930</v>
      </c>
      <c r="J84" s="37">
        <f>J85</f>
        <v>85930</v>
      </c>
      <c r="K84" s="62"/>
      <c r="L84" s="62"/>
      <c r="M84" s="62"/>
      <c r="N84" s="62"/>
      <c r="O84" s="62"/>
      <c r="P84" s="62"/>
      <c r="Q84" s="62"/>
      <c r="R84" s="62"/>
      <c r="S84" s="62"/>
      <c r="T84" s="62"/>
    </row>
    <row r="85" spans="1:20" ht="89.25" customHeight="1">
      <c r="A85" s="27"/>
      <c r="B85" s="36" t="s">
        <v>208</v>
      </c>
      <c r="C85" s="4">
        <v>801</v>
      </c>
      <c r="D85" s="6" t="s">
        <v>87</v>
      </c>
      <c r="E85" s="6" t="s">
        <v>102</v>
      </c>
      <c r="F85" s="6" t="s">
        <v>103</v>
      </c>
      <c r="G85" s="6"/>
      <c r="H85" s="37">
        <f>H86+H87</f>
        <v>0</v>
      </c>
      <c r="I85" s="37">
        <f t="shared" si="0"/>
        <v>85930</v>
      </c>
      <c r="J85" s="37">
        <f>J86+J87</f>
        <v>85930</v>
      </c>
      <c r="K85" s="62"/>
      <c r="L85" s="62"/>
      <c r="M85" s="62"/>
      <c r="N85" s="62"/>
      <c r="O85" s="62"/>
      <c r="P85" s="62"/>
      <c r="Q85" s="62"/>
      <c r="R85" s="62"/>
      <c r="S85" s="62"/>
      <c r="T85" s="62"/>
    </row>
    <row r="86" spans="1:20" ht="12.75">
      <c r="A86" s="17"/>
      <c r="B86" s="36" t="s">
        <v>6</v>
      </c>
      <c r="C86" s="4">
        <v>801</v>
      </c>
      <c r="D86" s="6" t="s">
        <v>87</v>
      </c>
      <c r="E86" s="6" t="s">
        <v>102</v>
      </c>
      <c r="F86" s="6" t="s">
        <v>103</v>
      </c>
      <c r="G86" s="6" t="s">
        <v>5</v>
      </c>
      <c r="H86" s="37">
        <v>0</v>
      </c>
      <c r="I86" s="37">
        <f t="shared" si="0"/>
        <v>78120</v>
      </c>
      <c r="J86" s="37">
        <v>78120</v>
      </c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spans="1:20" ht="19.5">
      <c r="A87" s="17"/>
      <c r="B87" s="36" t="s">
        <v>12</v>
      </c>
      <c r="C87" s="4">
        <v>801</v>
      </c>
      <c r="D87" s="6" t="s">
        <v>87</v>
      </c>
      <c r="E87" s="6" t="s">
        <v>102</v>
      </c>
      <c r="F87" s="6" t="s">
        <v>103</v>
      </c>
      <c r="G87" s="6" t="s">
        <v>11</v>
      </c>
      <c r="H87" s="37">
        <v>0</v>
      </c>
      <c r="I87" s="37">
        <f t="shared" si="0"/>
        <v>7810</v>
      </c>
      <c r="J87" s="37">
        <v>7810</v>
      </c>
      <c r="K87" s="62"/>
      <c r="L87" s="62"/>
      <c r="M87" s="62"/>
      <c r="N87" s="62"/>
      <c r="O87" s="62"/>
      <c r="P87" s="62"/>
      <c r="Q87" s="62"/>
      <c r="R87" s="62"/>
      <c r="S87" s="62"/>
      <c r="T87" s="62"/>
    </row>
    <row r="88" spans="1:20" s="40" customFormat="1" ht="12.75">
      <c r="A88" s="39"/>
      <c r="B88" s="47" t="s">
        <v>41</v>
      </c>
      <c r="C88" s="1" t="s">
        <v>101</v>
      </c>
      <c r="D88" s="1" t="s">
        <v>92</v>
      </c>
      <c r="E88" s="1" t="s">
        <v>86</v>
      </c>
      <c r="F88" s="1"/>
      <c r="G88" s="1"/>
      <c r="H88" s="38">
        <f>H89+H92</f>
        <v>345500</v>
      </c>
      <c r="I88" s="38">
        <f t="shared" si="0"/>
        <v>0</v>
      </c>
      <c r="J88" s="38">
        <f>J89+J92</f>
        <v>345500</v>
      </c>
      <c r="K88" s="61"/>
      <c r="L88" s="61"/>
      <c r="M88" s="61"/>
      <c r="N88" s="61"/>
      <c r="O88" s="61"/>
      <c r="P88" s="61"/>
      <c r="Q88" s="61"/>
      <c r="R88" s="61"/>
      <c r="S88" s="61"/>
      <c r="T88" s="61"/>
    </row>
    <row r="89" spans="1:20" s="40" customFormat="1" ht="68.25">
      <c r="A89" s="39"/>
      <c r="B89" s="36" t="s">
        <v>209</v>
      </c>
      <c r="C89" s="6" t="s">
        <v>101</v>
      </c>
      <c r="D89" s="6" t="s">
        <v>92</v>
      </c>
      <c r="E89" s="6" t="s">
        <v>86</v>
      </c>
      <c r="F89" s="6" t="s">
        <v>135</v>
      </c>
      <c r="G89" s="1"/>
      <c r="H89" s="38">
        <f>H90</f>
        <v>345500</v>
      </c>
      <c r="I89" s="38">
        <f t="shared" si="0"/>
        <v>-345500</v>
      </c>
      <c r="J89" s="38">
        <f>J90</f>
        <v>0</v>
      </c>
      <c r="K89" s="61"/>
      <c r="L89" s="61"/>
      <c r="M89" s="61"/>
      <c r="N89" s="61"/>
      <c r="O89" s="61"/>
      <c r="P89" s="61"/>
      <c r="Q89" s="61"/>
      <c r="R89" s="61"/>
      <c r="S89" s="61"/>
      <c r="T89" s="61"/>
    </row>
    <row r="90" spans="1:20" ht="68.25">
      <c r="A90" s="17"/>
      <c r="B90" s="36" t="s">
        <v>210</v>
      </c>
      <c r="C90" s="6" t="s">
        <v>101</v>
      </c>
      <c r="D90" s="6" t="s">
        <v>92</v>
      </c>
      <c r="E90" s="6" t="s">
        <v>86</v>
      </c>
      <c r="F90" s="6" t="s">
        <v>112</v>
      </c>
      <c r="G90" s="6"/>
      <c r="H90" s="37">
        <f>H91</f>
        <v>345500</v>
      </c>
      <c r="I90" s="37">
        <f t="shared" si="0"/>
        <v>-345500</v>
      </c>
      <c r="J90" s="37">
        <f>J91</f>
        <v>0</v>
      </c>
      <c r="K90" s="62"/>
      <c r="L90" s="62"/>
      <c r="M90" s="62"/>
      <c r="N90" s="62"/>
      <c r="O90" s="62"/>
      <c r="P90" s="62"/>
      <c r="Q90" s="62"/>
      <c r="R90" s="62"/>
      <c r="S90" s="62"/>
      <c r="T90" s="62"/>
    </row>
    <row r="91" spans="1:20" ht="19.5">
      <c r="A91" s="17"/>
      <c r="B91" s="36" t="s">
        <v>12</v>
      </c>
      <c r="C91" s="6" t="s">
        <v>101</v>
      </c>
      <c r="D91" s="6" t="s">
        <v>92</v>
      </c>
      <c r="E91" s="6" t="s">
        <v>86</v>
      </c>
      <c r="F91" s="6" t="s">
        <v>112</v>
      </c>
      <c r="G91" s="6" t="s">
        <v>11</v>
      </c>
      <c r="H91" s="37">
        <v>345500</v>
      </c>
      <c r="I91" s="37">
        <f t="shared" si="0"/>
        <v>-345500</v>
      </c>
      <c r="J91" s="37">
        <v>0</v>
      </c>
      <c r="K91" s="62"/>
      <c r="L91" s="62"/>
      <c r="M91" s="62"/>
      <c r="N91" s="62"/>
      <c r="O91" s="62"/>
      <c r="P91" s="62"/>
      <c r="Q91" s="62"/>
      <c r="R91" s="62"/>
      <c r="S91" s="62"/>
      <c r="T91" s="62"/>
    </row>
    <row r="92" spans="1:20" ht="78">
      <c r="A92" s="17"/>
      <c r="B92" s="36" t="s">
        <v>211</v>
      </c>
      <c r="C92" s="6" t="s">
        <v>101</v>
      </c>
      <c r="D92" s="6" t="s">
        <v>92</v>
      </c>
      <c r="E92" s="6" t="s">
        <v>86</v>
      </c>
      <c r="F92" s="6" t="s">
        <v>135</v>
      </c>
      <c r="G92" s="6"/>
      <c r="H92" s="37">
        <f>H93</f>
        <v>0</v>
      </c>
      <c r="I92" s="37">
        <f t="shared" si="0"/>
        <v>345500</v>
      </c>
      <c r="J92" s="37">
        <f>J93</f>
        <v>345500</v>
      </c>
      <c r="K92" s="62"/>
      <c r="L92" s="62"/>
      <c r="M92" s="62"/>
      <c r="N92" s="62"/>
      <c r="O92" s="62"/>
      <c r="P92" s="62"/>
      <c r="Q92" s="62"/>
      <c r="R92" s="62"/>
      <c r="S92" s="62"/>
      <c r="T92" s="62"/>
    </row>
    <row r="93" spans="1:20" ht="87.75">
      <c r="A93" s="17"/>
      <c r="B93" s="36" t="s">
        <v>212</v>
      </c>
      <c r="C93" s="6" t="s">
        <v>101</v>
      </c>
      <c r="D93" s="6" t="s">
        <v>92</v>
      </c>
      <c r="E93" s="6" t="s">
        <v>86</v>
      </c>
      <c r="F93" s="6" t="s">
        <v>112</v>
      </c>
      <c r="G93" s="6"/>
      <c r="H93" s="37">
        <f>H94</f>
        <v>0</v>
      </c>
      <c r="I93" s="37">
        <f t="shared" si="0"/>
        <v>345500</v>
      </c>
      <c r="J93" s="37">
        <f>J94</f>
        <v>345500</v>
      </c>
      <c r="K93" s="62"/>
      <c r="L93" s="62"/>
      <c r="M93" s="62"/>
      <c r="N93" s="62"/>
      <c r="O93" s="62"/>
      <c r="P93" s="62"/>
      <c r="Q93" s="62"/>
      <c r="R93" s="62"/>
      <c r="S93" s="62"/>
      <c r="T93" s="62"/>
    </row>
    <row r="94" spans="1:20" ht="19.5">
      <c r="A94" s="17"/>
      <c r="B94" s="36" t="s">
        <v>12</v>
      </c>
      <c r="C94" s="6" t="s">
        <v>101</v>
      </c>
      <c r="D94" s="6" t="s">
        <v>92</v>
      </c>
      <c r="E94" s="6" t="s">
        <v>86</v>
      </c>
      <c r="F94" s="6" t="s">
        <v>112</v>
      </c>
      <c r="G94" s="6" t="s">
        <v>11</v>
      </c>
      <c r="H94" s="37">
        <v>0</v>
      </c>
      <c r="I94" s="37">
        <f t="shared" si="0"/>
        <v>345500</v>
      </c>
      <c r="J94" s="37">
        <v>345500</v>
      </c>
      <c r="K94" s="62"/>
      <c r="L94" s="62"/>
      <c r="M94" s="62"/>
      <c r="N94" s="62"/>
      <c r="O94" s="62"/>
      <c r="P94" s="62"/>
      <c r="Q94" s="62"/>
      <c r="R94" s="62"/>
      <c r="S94" s="62"/>
      <c r="T94" s="62"/>
    </row>
    <row r="95" spans="1:20" ht="29.25" hidden="1">
      <c r="A95" s="17"/>
      <c r="B95" s="36" t="s">
        <v>44</v>
      </c>
      <c r="C95" s="4">
        <v>801</v>
      </c>
      <c r="D95" s="6" t="s">
        <v>92</v>
      </c>
      <c r="E95" s="6" t="s">
        <v>86</v>
      </c>
      <c r="F95" s="6" t="s">
        <v>42</v>
      </c>
      <c r="G95" s="6"/>
      <c r="H95" s="37">
        <f>H96</f>
        <v>105011.16</v>
      </c>
      <c r="I95" s="37">
        <f t="shared" si="0"/>
        <v>-105011.16</v>
      </c>
      <c r="J95" s="37">
        <f>J96</f>
        <v>0</v>
      </c>
      <c r="K95" s="62"/>
      <c r="L95" s="62"/>
      <c r="M95" s="62"/>
      <c r="N95" s="62"/>
      <c r="O95" s="62"/>
      <c r="P95" s="62"/>
      <c r="Q95" s="62"/>
      <c r="R95" s="62"/>
      <c r="S95" s="62"/>
      <c r="T95" s="62"/>
    </row>
    <row r="96" spans="1:20" ht="12.75" hidden="1">
      <c r="A96" s="17"/>
      <c r="B96" s="36" t="s">
        <v>46</v>
      </c>
      <c r="C96" s="4">
        <v>801</v>
      </c>
      <c r="D96" s="6" t="s">
        <v>92</v>
      </c>
      <c r="E96" s="6" t="s">
        <v>86</v>
      </c>
      <c r="F96" s="6" t="s">
        <v>43</v>
      </c>
      <c r="G96" s="6"/>
      <c r="H96" s="37">
        <f>H97</f>
        <v>105011.16</v>
      </c>
      <c r="I96" s="37">
        <f t="shared" si="0"/>
        <v>-105011.16</v>
      </c>
      <c r="J96" s="37">
        <f>J97</f>
        <v>0</v>
      </c>
      <c r="K96" s="62"/>
      <c r="L96" s="62"/>
      <c r="M96" s="62"/>
      <c r="N96" s="62"/>
      <c r="O96" s="62"/>
      <c r="P96" s="62"/>
      <c r="Q96" s="62"/>
      <c r="R96" s="62"/>
      <c r="S96" s="62"/>
      <c r="T96" s="62"/>
    </row>
    <row r="97" spans="1:20" ht="12.75" hidden="1">
      <c r="A97" s="17"/>
      <c r="B97" s="36" t="s">
        <v>47</v>
      </c>
      <c r="C97" s="4">
        <v>801</v>
      </c>
      <c r="D97" s="6" t="s">
        <v>92</v>
      </c>
      <c r="E97" s="6" t="s">
        <v>86</v>
      </c>
      <c r="F97" s="6" t="s">
        <v>45</v>
      </c>
      <c r="G97" s="6"/>
      <c r="H97" s="37">
        <f>H98</f>
        <v>105011.16</v>
      </c>
      <c r="I97" s="37">
        <f t="shared" si="0"/>
        <v>-105011.16</v>
      </c>
      <c r="J97" s="37">
        <f>J98</f>
        <v>0</v>
      </c>
      <c r="K97" s="62"/>
      <c r="L97" s="62"/>
      <c r="M97" s="62"/>
      <c r="N97" s="62"/>
      <c r="O97" s="62"/>
      <c r="P97" s="62"/>
      <c r="Q97" s="62"/>
      <c r="R97" s="62"/>
      <c r="S97" s="62"/>
      <c r="T97" s="62"/>
    </row>
    <row r="98" spans="1:20" ht="19.5" hidden="1">
      <c r="A98" s="17"/>
      <c r="B98" s="36" t="s">
        <v>40</v>
      </c>
      <c r="C98" s="4">
        <v>801</v>
      </c>
      <c r="D98" s="6" t="s">
        <v>92</v>
      </c>
      <c r="E98" s="6" t="s">
        <v>86</v>
      </c>
      <c r="F98" s="6" t="s">
        <v>45</v>
      </c>
      <c r="G98" s="6" t="s">
        <v>11</v>
      </c>
      <c r="H98" s="37">
        <v>105011.16</v>
      </c>
      <c r="I98" s="37">
        <f t="shared" si="0"/>
        <v>-105011.16</v>
      </c>
      <c r="J98" s="37">
        <v>0</v>
      </c>
      <c r="K98" s="62"/>
      <c r="L98" s="62"/>
      <c r="M98" s="62"/>
      <c r="N98" s="62"/>
      <c r="O98" s="62"/>
      <c r="P98" s="62"/>
      <c r="Q98" s="62"/>
      <c r="R98" s="62"/>
      <c r="S98" s="62"/>
      <c r="T98" s="62"/>
    </row>
    <row r="99" spans="1:20" s="40" customFormat="1" ht="12.75">
      <c r="A99" s="39"/>
      <c r="B99" s="47" t="s">
        <v>213</v>
      </c>
      <c r="C99" s="48">
        <v>801</v>
      </c>
      <c r="D99" s="1" t="s">
        <v>92</v>
      </c>
      <c r="E99" s="1" t="s">
        <v>89</v>
      </c>
      <c r="F99" s="1"/>
      <c r="G99" s="52"/>
      <c r="H99" s="38">
        <f>H100+H101</f>
        <v>202110</v>
      </c>
      <c r="I99" s="38">
        <f t="shared" si="0"/>
        <v>0</v>
      </c>
      <c r="J99" s="38">
        <f>J100+J101</f>
        <v>202110</v>
      </c>
      <c r="K99" s="73"/>
      <c r="L99" s="79"/>
      <c r="M99" s="80"/>
      <c r="N99" s="167"/>
      <c r="O99" s="167"/>
      <c r="P99" s="167"/>
      <c r="Q99" s="79"/>
      <c r="R99" s="61"/>
      <c r="S99" s="61"/>
      <c r="T99" s="61"/>
    </row>
    <row r="100" spans="1:20" ht="63" customHeight="1">
      <c r="A100" s="17"/>
      <c r="B100" s="65" t="s">
        <v>214</v>
      </c>
      <c r="C100" s="4">
        <v>801</v>
      </c>
      <c r="D100" s="6" t="s">
        <v>92</v>
      </c>
      <c r="E100" s="6" t="s">
        <v>89</v>
      </c>
      <c r="F100" s="6" t="s">
        <v>135</v>
      </c>
      <c r="G100" s="5"/>
      <c r="H100" s="37">
        <f>H102+H101+H110+H112+H114+H116</f>
        <v>202110</v>
      </c>
      <c r="I100" s="37">
        <f t="shared" si="0"/>
        <v>-202110</v>
      </c>
      <c r="J100" s="37">
        <f>J102</f>
        <v>0</v>
      </c>
      <c r="K100" s="62"/>
      <c r="L100" s="62"/>
      <c r="M100" s="62"/>
      <c r="N100" s="62"/>
      <c r="O100" s="62"/>
      <c r="P100" s="62"/>
      <c r="Q100" s="62"/>
      <c r="R100" s="62"/>
      <c r="S100" s="62"/>
      <c r="T100" s="62"/>
    </row>
    <row r="101" spans="1:20" ht="63" customHeight="1">
      <c r="A101" s="17"/>
      <c r="B101" s="65" t="s">
        <v>136</v>
      </c>
      <c r="C101" s="4">
        <v>801</v>
      </c>
      <c r="D101" s="6" t="s">
        <v>92</v>
      </c>
      <c r="E101" s="6" t="s">
        <v>89</v>
      </c>
      <c r="F101" s="6" t="s">
        <v>135</v>
      </c>
      <c r="G101" s="5"/>
      <c r="H101" s="37">
        <f>H104+H107+H112+H116</f>
        <v>0</v>
      </c>
      <c r="I101" s="37">
        <f>J101-H101</f>
        <v>202110</v>
      </c>
      <c r="J101" s="37">
        <f>J104+J107+J112+J116</f>
        <v>202110</v>
      </c>
      <c r="K101" s="62"/>
      <c r="L101" s="62"/>
      <c r="M101" s="62"/>
      <c r="N101" s="62"/>
      <c r="O101" s="62"/>
      <c r="P101" s="62"/>
      <c r="Q101" s="62"/>
      <c r="R101" s="62"/>
      <c r="S101" s="62"/>
      <c r="T101" s="62"/>
    </row>
    <row r="102" spans="1:25" ht="48.75">
      <c r="A102" s="17"/>
      <c r="B102" s="36" t="s">
        <v>215</v>
      </c>
      <c r="C102" s="4">
        <v>801</v>
      </c>
      <c r="D102" s="6" t="s">
        <v>92</v>
      </c>
      <c r="E102" s="6" t="s">
        <v>89</v>
      </c>
      <c r="F102" s="6" t="s">
        <v>58</v>
      </c>
      <c r="G102" s="5"/>
      <c r="H102" s="37">
        <f>H103</f>
        <v>35920</v>
      </c>
      <c r="I102" s="37">
        <f t="shared" si="0"/>
        <v>-35920</v>
      </c>
      <c r="J102" s="37">
        <f>J103</f>
        <v>0</v>
      </c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W102" s="3"/>
      <c r="X102" s="3"/>
      <c r="Y102" s="28"/>
    </row>
    <row r="103" spans="1:25" ht="21.75" customHeight="1">
      <c r="A103" s="17"/>
      <c r="B103" s="36" t="s">
        <v>12</v>
      </c>
      <c r="C103" s="4">
        <v>801</v>
      </c>
      <c r="D103" s="6" t="s">
        <v>92</v>
      </c>
      <c r="E103" s="6" t="s">
        <v>89</v>
      </c>
      <c r="F103" s="6" t="s">
        <v>58</v>
      </c>
      <c r="G103" s="5">
        <v>244</v>
      </c>
      <c r="H103" s="37">
        <v>35920</v>
      </c>
      <c r="I103" s="37">
        <f t="shared" si="0"/>
        <v>-35920</v>
      </c>
      <c r="J103" s="37">
        <v>0</v>
      </c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W103" s="3"/>
      <c r="X103" s="3"/>
      <c r="Y103" s="28"/>
    </row>
    <row r="104" spans="1:25" ht="58.5">
      <c r="A104" s="27"/>
      <c r="B104" s="36" t="s">
        <v>123</v>
      </c>
      <c r="C104" s="4">
        <v>801</v>
      </c>
      <c r="D104" s="6" t="s">
        <v>92</v>
      </c>
      <c r="E104" s="6" t="s">
        <v>89</v>
      </c>
      <c r="F104" s="6" t="s">
        <v>58</v>
      </c>
      <c r="G104" s="5"/>
      <c r="H104" s="37">
        <f>H105</f>
        <v>0</v>
      </c>
      <c r="I104" s="37">
        <f aca="true" t="shared" si="2" ref="I104:I163">J104-H104</f>
        <v>35920</v>
      </c>
      <c r="J104" s="37">
        <f>J105</f>
        <v>35920</v>
      </c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W104" s="3"/>
      <c r="X104" s="3"/>
      <c r="Y104" s="28"/>
    </row>
    <row r="105" spans="1:25" ht="19.5">
      <c r="A105" s="27"/>
      <c r="B105" s="36" t="s">
        <v>12</v>
      </c>
      <c r="C105" s="4">
        <v>801</v>
      </c>
      <c r="D105" s="6" t="s">
        <v>92</v>
      </c>
      <c r="E105" s="6" t="s">
        <v>89</v>
      </c>
      <c r="F105" s="6" t="s">
        <v>58</v>
      </c>
      <c r="G105" s="5">
        <v>244</v>
      </c>
      <c r="H105" s="37">
        <v>0</v>
      </c>
      <c r="I105" s="37">
        <f t="shared" si="2"/>
        <v>35920</v>
      </c>
      <c r="J105" s="37">
        <v>35920</v>
      </c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W105" s="3"/>
      <c r="X105" s="3"/>
      <c r="Y105" s="28"/>
    </row>
    <row r="106" spans="1:25" ht="18.75" hidden="1">
      <c r="A106" s="27"/>
      <c r="B106" s="36"/>
      <c r="C106" s="4"/>
      <c r="D106" s="6"/>
      <c r="E106" s="6"/>
      <c r="F106" s="6"/>
      <c r="G106" s="5"/>
      <c r="H106" s="37"/>
      <c r="I106" s="37">
        <f t="shared" si="2"/>
        <v>0</v>
      </c>
      <c r="J106" s="37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W106" s="3"/>
      <c r="X106" s="3"/>
      <c r="Y106" s="28"/>
    </row>
    <row r="107" spans="1:25" ht="72.75" customHeight="1">
      <c r="A107" s="27"/>
      <c r="B107" s="36" t="s">
        <v>124</v>
      </c>
      <c r="C107" s="4">
        <v>801</v>
      </c>
      <c r="D107" s="6" t="s">
        <v>92</v>
      </c>
      <c r="E107" s="6" t="s">
        <v>89</v>
      </c>
      <c r="F107" s="6" t="s">
        <v>120</v>
      </c>
      <c r="G107" s="5"/>
      <c r="H107" s="37">
        <f>H108</f>
        <v>0</v>
      </c>
      <c r="I107" s="37">
        <f t="shared" si="2"/>
        <v>63100</v>
      </c>
      <c r="J107" s="37">
        <f>J108</f>
        <v>63100</v>
      </c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W107" s="3"/>
      <c r="X107" s="3"/>
      <c r="Y107" s="28"/>
    </row>
    <row r="108" spans="1:25" ht="19.5">
      <c r="A108" s="27"/>
      <c r="B108" s="36" t="s">
        <v>12</v>
      </c>
      <c r="C108" s="4">
        <v>801</v>
      </c>
      <c r="D108" s="6" t="s">
        <v>92</v>
      </c>
      <c r="E108" s="6" t="s">
        <v>89</v>
      </c>
      <c r="F108" s="6" t="s">
        <v>120</v>
      </c>
      <c r="G108" s="5">
        <v>244</v>
      </c>
      <c r="H108" s="37">
        <v>0</v>
      </c>
      <c r="I108" s="37">
        <f>J108-H108</f>
        <v>63100</v>
      </c>
      <c r="J108" s="37">
        <v>63100</v>
      </c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W108" s="3"/>
      <c r="X108" s="3"/>
      <c r="Y108" s="28"/>
    </row>
    <row r="109" spans="1:25" ht="18.75" hidden="1">
      <c r="A109" s="27"/>
      <c r="B109" s="36"/>
      <c r="C109" s="4"/>
      <c r="D109" s="6"/>
      <c r="E109" s="6"/>
      <c r="F109" s="6"/>
      <c r="G109" s="5"/>
      <c r="H109" s="37"/>
      <c r="I109" s="37"/>
      <c r="J109" s="37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W109" s="3"/>
      <c r="X109" s="3"/>
      <c r="Y109" s="28"/>
    </row>
    <row r="110" spans="1:25" ht="58.5">
      <c r="A110" s="27"/>
      <c r="B110" s="36" t="s">
        <v>216</v>
      </c>
      <c r="C110" s="4">
        <v>801</v>
      </c>
      <c r="D110" s="6" t="s">
        <v>92</v>
      </c>
      <c r="E110" s="6" t="s">
        <v>89</v>
      </c>
      <c r="F110" s="6" t="s">
        <v>113</v>
      </c>
      <c r="G110" s="5"/>
      <c r="H110" s="37">
        <f>H111</f>
        <v>131190</v>
      </c>
      <c r="I110" s="37">
        <f t="shared" si="2"/>
        <v>-131190</v>
      </c>
      <c r="J110" s="37">
        <f>J111</f>
        <v>0</v>
      </c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W110" s="3"/>
      <c r="X110" s="3"/>
      <c r="Y110" s="28"/>
    </row>
    <row r="111" spans="1:25" ht="19.5">
      <c r="A111" s="17"/>
      <c r="B111" s="36" t="s">
        <v>12</v>
      </c>
      <c r="C111" s="4">
        <v>801</v>
      </c>
      <c r="D111" s="6" t="s">
        <v>92</v>
      </c>
      <c r="E111" s="6" t="s">
        <v>89</v>
      </c>
      <c r="F111" s="6" t="s">
        <v>113</v>
      </c>
      <c r="G111" s="5">
        <v>244</v>
      </c>
      <c r="H111" s="37">
        <v>131190</v>
      </c>
      <c r="I111" s="37">
        <f t="shared" si="2"/>
        <v>-131190</v>
      </c>
      <c r="J111" s="37">
        <v>0</v>
      </c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W111" s="3"/>
      <c r="X111" s="3"/>
      <c r="Y111" s="28"/>
    </row>
    <row r="112" spans="1:25" ht="73.5" customHeight="1">
      <c r="A112" s="17"/>
      <c r="B112" s="36" t="s">
        <v>125</v>
      </c>
      <c r="C112" s="4">
        <v>801</v>
      </c>
      <c r="D112" s="6" t="s">
        <v>92</v>
      </c>
      <c r="E112" s="6" t="s">
        <v>89</v>
      </c>
      <c r="F112" s="6" t="s">
        <v>113</v>
      </c>
      <c r="G112" s="5"/>
      <c r="H112" s="37">
        <f>H113</f>
        <v>0</v>
      </c>
      <c r="I112" s="37">
        <f t="shared" si="2"/>
        <v>68090</v>
      </c>
      <c r="J112" s="37">
        <f>J113</f>
        <v>68090</v>
      </c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W112" s="3"/>
      <c r="X112" s="3"/>
      <c r="Y112" s="28"/>
    </row>
    <row r="113" spans="1:25" ht="19.5">
      <c r="A113" s="17"/>
      <c r="B113" s="36" t="s">
        <v>12</v>
      </c>
      <c r="C113" s="4">
        <v>801</v>
      </c>
      <c r="D113" s="6" t="s">
        <v>92</v>
      </c>
      <c r="E113" s="6" t="s">
        <v>89</v>
      </c>
      <c r="F113" s="6" t="s">
        <v>113</v>
      </c>
      <c r="G113" s="5">
        <v>244</v>
      </c>
      <c r="H113" s="37">
        <v>0</v>
      </c>
      <c r="I113" s="37">
        <f t="shared" si="2"/>
        <v>68090</v>
      </c>
      <c r="J113" s="37">
        <v>68090</v>
      </c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W113" s="3"/>
      <c r="X113" s="3"/>
      <c r="Y113" s="28"/>
    </row>
    <row r="114" spans="1:25" ht="58.5">
      <c r="A114" s="17"/>
      <c r="B114" s="36" t="s">
        <v>217</v>
      </c>
      <c r="C114" s="4">
        <v>801</v>
      </c>
      <c r="D114" s="6" t="s">
        <v>92</v>
      </c>
      <c r="E114" s="6" t="s">
        <v>89</v>
      </c>
      <c r="F114" s="6" t="s">
        <v>114</v>
      </c>
      <c r="G114" s="5"/>
      <c r="H114" s="37">
        <f>H115</f>
        <v>35000</v>
      </c>
      <c r="I114" s="37">
        <f t="shared" si="2"/>
        <v>-35000</v>
      </c>
      <c r="J114" s="37">
        <f>J115</f>
        <v>0</v>
      </c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W114" s="3"/>
      <c r="X114" s="3"/>
      <c r="Y114" s="28"/>
    </row>
    <row r="115" spans="1:25" ht="19.5">
      <c r="A115" s="17"/>
      <c r="B115" s="36" t="s">
        <v>12</v>
      </c>
      <c r="C115" s="4">
        <v>801</v>
      </c>
      <c r="D115" s="6" t="s">
        <v>92</v>
      </c>
      <c r="E115" s="6" t="s">
        <v>89</v>
      </c>
      <c r="F115" s="6" t="s">
        <v>114</v>
      </c>
      <c r="G115" s="5">
        <v>244</v>
      </c>
      <c r="H115" s="37">
        <v>35000</v>
      </c>
      <c r="I115" s="37">
        <f t="shared" si="2"/>
        <v>-35000</v>
      </c>
      <c r="J115" s="37">
        <v>0</v>
      </c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W115" s="3"/>
      <c r="X115" s="3"/>
      <c r="Y115" s="28"/>
    </row>
    <row r="116" spans="1:25" ht="68.25">
      <c r="A116" s="17"/>
      <c r="B116" s="36" t="s">
        <v>127</v>
      </c>
      <c r="C116" s="4">
        <v>801</v>
      </c>
      <c r="D116" s="6" t="s">
        <v>92</v>
      </c>
      <c r="E116" s="6" t="s">
        <v>89</v>
      </c>
      <c r="F116" s="6" t="s">
        <v>114</v>
      </c>
      <c r="G116" s="5"/>
      <c r="H116" s="37">
        <f>H117</f>
        <v>0</v>
      </c>
      <c r="I116" s="37">
        <f t="shared" si="2"/>
        <v>35000</v>
      </c>
      <c r="J116" s="37">
        <f>J117</f>
        <v>35000</v>
      </c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W116" s="3"/>
      <c r="X116" s="3"/>
      <c r="Y116" s="28"/>
    </row>
    <row r="117" spans="1:25" ht="19.5">
      <c r="A117" s="17"/>
      <c r="B117" s="36" t="s">
        <v>12</v>
      </c>
      <c r="C117" s="4">
        <v>801</v>
      </c>
      <c r="D117" s="6" t="s">
        <v>92</v>
      </c>
      <c r="E117" s="6" t="s">
        <v>89</v>
      </c>
      <c r="F117" s="6" t="s">
        <v>114</v>
      </c>
      <c r="G117" s="5">
        <v>244</v>
      </c>
      <c r="H117" s="37">
        <v>0</v>
      </c>
      <c r="I117" s="37">
        <f t="shared" si="2"/>
        <v>35000</v>
      </c>
      <c r="J117" s="37">
        <v>35000</v>
      </c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W117" s="3"/>
      <c r="X117" s="3"/>
      <c r="Y117" s="28"/>
    </row>
    <row r="118" spans="1:25" ht="19.5" hidden="1">
      <c r="A118" s="17"/>
      <c r="B118" s="36" t="s">
        <v>12</v>
      </c>
      <c r="C118" s="4">
        <v>801</v>
      </c>
      <c r="D118" s="6" t="s">
        <v>92</v>
      </c>
      <c r="E118" s="6" t="s">
        <v>89</v>
      </c>
      <c r="F118" s="6" t="s">
        <v>33</v>
      </c>
      <c r="G118" s="6" t="s">
        <v>11</v>
      </c>
      <c r="H118" s="37">
        <v>117477.45</v>
      </c>
      <c r="I118" s="37">
        <f t="shared" si="2"/>
        <v>-117477.45</v>
      </c>
      <c r="J118" s="37">
        <v>0</v>
      </c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W118" s="3"/>
      <c r="X118" s="3"/>
      <c r="Y118" s="28"/>
    </row>
    <row r="119" spans="1:20" ht="29.25" customHeight="1" hidden="1">
      <c r="A119" s="17"/>
      <c r="B119" s="36" t="s">
        <v>16</v>
      </c>
      <c r="C119" s="4">
        <v>801</v>
      </c>
      <c r="D119" s="6" t="s">
        <v>93</v>
      </c>
      <c r="E119" s="6" t="s">
        <v>92</v>
      </c>
      <c r="F119" s="5"/>
      <c r="G119" s="5"/>
      <c r="H119" s="37">
        <f>H120+H122</f>
        <v>10000</v>
      </c>
      <c r="I119" s="37">
        <f t="shared" si="2"/>
        <v>-10000</v>
      </c>
      <c r="J119" s="37">
        <f>J120+J122</f>
        <v>0</v>
      </c>
      <c r="K119" s="76"/>
      <c r="L119" s="74"/>
      <c r="M119" s="77"/>
      <c r="N119" s="169"/>
      <c r="O119" s="169"/>
      <c r="P119" s="169"/>
      <c r="Q119" s="74"/>
      <c r="R119" s="75"/>
      <c r="S119" s="62"/>
      <c r="T119" s="75"/>
    </row>
    <row r="120" spans="1:20" ht="19.5" customHeight="1" hidden="1">
      <c r="A120" s="17"/>
      <c r="B120" s="36" t="s">
        <v>18</v>
      </c>
      <c r="C120" s="4">
        <v>801</v>
      </c>
      <c r="D120" s="6" t="s">
        <v>93</v>
      </c>
      <c r="E120" s="6" t="s">
        <v>92</v>
      </c>
      <c r="F120" s="6" t="s">
        <v>17</v>
      </c>
      <c r="G120" s="5"/>
      <c r="H120" s="37">
        <f>H121</f>
        <v>10000</v>
      </c>
      <c r="I120" s="37">
        <f t="shared" si="2"/>
        <v>-10000</v>
      </c>
      <c r="J120" s="37">
        <f>J121</f>
        <v>0</v>
      </c>
      <c r="K120" s="76"/>
      <c r="L120" s="74"/>
      <c r="M120" s="77"/>
      <c r="N120" s="169"/>
      <c r="O120" s="169"/>
      <c r="P120" s="169"/>
      <c r="Q120" s="74"/>
      <c r="R120" s="75"/>
      <c r="S120" s="62"/>
      <c r="T120" s="75"/>
    </row>
    <row r="121" spans="1:20" ht="19.5" hidden="1">
      <c r="A121" s="17"/>
      <c r="B121" s="36" t="s">
        <v>12</v>
      </c>
      <c r="C121" s="4">
        <v>801</v>
      </c>
      <c r="D121" s="6" t="s">
        <v>93</v>
      </c>
      <c r="E121" s="6" t="s">
        <v>92</v>
      </c>
      <c r="F121" s="6" t="s">
        <v>17</v>
      </c>
      <c r="G121" s="6" t="s">
        <v>11</v>
      </c>
      <c r="H121" s="37">
        <v>10000</v>
      </c>
      <c r="I121" s="37">
        <f t="shared" si="2"/>
        <v>-10000</v>
      </c>
      <c r="J121" s="37">
        <v>0</v>
      </c>
      <c r="K121" s="62"/>
      <c r="L121" s="62"/>
      <c r="M121" s="62"/>
      <c r="N121" s="62"/>
      <c r="O121" s="62"/>
      <c r="P121" s="62"/>
      <c r="Q121" s="62"/>
      <c r="R121" s="62"/>
      <c r="S121" s="62"/>
      <c r="T121" s="62"/>
    </row>
    <row r="122" spans="1:20" ht="19.5" hidden="1">
      <c r="A122" s="17"/>
      <c r="B122" s="36" t="s">
        <v>99</v>
      </c>
      <c r="C122" s="4">
        <v>801</v>
      </c>
      <c r="D122" s="6" t="s">
        <v>93</v>
      </c>
      <c r="E122" s="6" t="s">
        <v>92</v>
      </c>
      <c r="F122" s="29" t="s">
        <v>98</v>
      </c>
      <c r="G122" s="6"/>
      <c r="H122" s="37">
        <f>H123</f>
        <v>0</v>
      </c>
      <c r="I122" s="37">
        <f t="shared" si="2"/>
        <v>0</v>
      </c>
      <c r="J122" s="37">
        <f>J123</f>
        <v>0</v>
      </c>
      <c r="K122" s="76"/>
      <c r="L122" s="74"/>
      <c r="M122" s="77"/>
      <c r="N122" s="78"/>
      <c r="O122" s="78"/>
      <c r="P122" s="78"/>
      <c r="Q122" s="74"/>
      <c r="R122" s="75"/>
      <c r="S122" s="62"/>
      <c r="T122" s="75"/>
    </row>
    <row r="123" spans="1:20" ht="19.5" hidden="1">
      <c r="A123" s="30"/>
      <c r="B123" s="36" t="s">
        <v>12</v>
      </c>
      <c r="C123" s="4">
        <v>801</v>
      </c>
      <c r="D123" s="6" t="s">
        <v>93</v>
      </c>
      <c r="E123" s="6" t="s">
        <v>92</v>
      </c>
      <c r="F123" s="29" t="s">
        <v>98</v>
      </c>
      <c r="G123" s="6" t="s">
        <v>11</v>
      </c>
      <c r="H123" s="37">
        <v>0</v>
      </c>
      <c r="I123" s="37">
        <f t="shared" si="2"/>
        <v>0</v>
      </c>
      <c r="J123" s="37">
        <v>0</v>
      </c>
      <c r="K123" s="76"/>
      <c r="L123" s="74"/>
      <c r="M123" s="77"/>
      <c r="N123" s="78"/>
      <c r="O123" s="78"/>
      <c r="P123" s="78"/>
      <c r="Q123" s="74"/>
      <c r="R123" s="75"/>
      <c r="S123" s="62"/>
      <c r="T123" s="75"/>
    </row>
    <row r="124" spans="1:20" s="40" customFormat="1" ht="12.75">
      <c r="A124" s="39"/>
      <c r="B124" s="47" t="s">
        <v>36</v>
      </c>
      <c r="C124" s="48">
        <v>801</v>
      </c>
      <c r="D124" s="1" t="s">
        <v>93</v>
      </c>
      <c r="E124" s="1" t="s">
        <v>93</v>
      </c>
      <c r="F124" s="1"/>
      <c r="G124" s="1"/>
      <c r="H124" s="38">
        <f>H125+H128</f>
        <v>44674.64</v>
      </c>
      <c r="I124" s="38">
        <f t="shared" si="2"/>
        <v>0</v>
      </c>
      <c r="J124" s="38">
        <f>J125+J128</f>
        <v>44674.64</v>
      </c>
      <c r="K124" s="61"/>
      <c r="L124" s="61"/>
      <c r="M124" s="61"/>
      <c r="N124" s="61"/>
      <c r="O124" s="61"/>
      <c r="P124" s="61"/>
      <c r="Q124" s="61"/>
      <c r="R124" s="61"/>
      <c r="S124" s="61"/>
      <c r="T124" s="61"/>
    </row>
    <row r="125" spans="1:20" ht="68.25" customHeight="1">
      <c r="A125" s="17"/>
      <c r="B125" s="36" t="s">
        <v>218</v>
      </c>
      <c r="C125" s="4">
        <v>801</v>
      </c>
      <c r="D125" s="6" t="s">
        <v>93</v>
      </c>
      <c r="E125" s="6" t="s">
        <v>93</v>
      </c>
      <c r="F125" s="6" t="s">
        <v>68</v>
      </c>
      <c r="G125" s="6"/>
      <c r="H125" s="37">
        <f>H127</f>
        <v>44674.64</v>
      </c>
      <c r="I125" s="37">
        <f t="shared" si="2"/>
        <v>-44674.64</v>
      </c>
      <c r="J125" s="37">
        <f>J126</f>
        <v>0</v>
      </c>
      <c r="K125" s="62"/>
      <c r="L125" s="62"/>
      <c r="M125" s="62"/>
      <c r="N125" s="62"/>
      <c r="O125" s="62"/>
      <c r="P125" s="62"/>
      <c r="Q125" s="62"/>
      <c r="R125" s="62"/>
      <c r="S125" s="62"/>
      <c r="T125" s="62"/>
    </row>
    <row r="126" spans="1:20" ht="53.25" customHeight="1">
      <c r="A126" s="17"/>
      <c r="B126" s="36" t="s">
        <v>219</v>
      </c>
      <c r="C126" s="4">
        <v>801</v>
      </c>
      <c r="D126" s="6" t="s">
        <v>93</v>
      </c>
      <c r="E126" s="6" t="s">
        <v>93</v>
      </c>
      <c r="F126" s="6" t="s">
        <v>72</v>
      </c>
      <c r="G126" s="6"/>
      <c r="H126" s="37">
        <f>H127</f>
        <v>44674.64</v>
      </c>
      <c r="I126" s="37">
        <f t="shared" si="2"/>
        <v>-44674.64</v>
      </c>
      <c r="J126" s="37">
        <f>J127</f>
        <v>0</v>
      </c>
      <c r="K126" s="62"/>
      <c r="L126" s="62"/>
      <c r="M126" s="62"/>
      <c r="N126" s="62"/>
      <c r="O126" s="62"/>
      <c r="P126" s="62"/>
      <c r="Q126" s="62"/>
      <c r="R126" s="62"/>
      <c r="S126" s="62"/>
      <c r="T126" s="62"/>
    </row>
    <row r="127" spans="1:20" ht="14.25" customHeight="1">
      <c r="A127" s="17"/>
      <c r="B127" s="36" t="s">
        <v>6</v>
      </c>
      <c r="C127" s="4">
        <v>801</v>
      </c>
      <c r="D127" s="6" t="s">
        <v>93</v>
      </c>
      <c r="E127" s="6" t="s">
        <v>93</v>
      </c>
      <c r="F127" s="6" t="s">
        <v>72</v>
      </c>
      <c r="G127" s="6" t="s">
        <v>5</v>
      </c>
      <c r="H127" s="37">
        <v>44674.64</v>
      </c>
      <c r="I127" s="37">
        <f t="shared" si="2"/>
        <v>-44674.64</v>
      </c>
      <c r="J127" s="37">
        <v>0</v>
      </c>
      <c r="K127" s="62"/>
      <c r="L127" s="62"/>
      <c r="M127" s="62"/>
      <c r="N127" s="62"/>
      <c r="O127" s="62"/>
      <c r="P127" s="62"/>
      <c r="Q127" s="62"/>
      <c r="R127" s="62"/>
      <c r="S127" s="62"/>
      <c r="T127" s="62"/>
    </row>
    <row r="128" spans="1:20" ht="75.75" customHeight="1">
      <c r="A128" s="17"/>
      <c r="B128" s="36" t="s">
        <v>220</v>
      </c>
      <c r="C128" s="4">
        <v>801</v>
      </c>
      <c r="D128" s="6" t="s">
        <v>93</v>
      </c>
      <c r="E128" s="6" t="s">
        <v>93</v>
      </c>
      <c r="F128" s="6" t="s">
        <v>68</v>
      </c>
      <c r="G128" s="6"/>
      <c r="H128" s="37">
        <f>H130</f>
        <v>0</v>
      </c>
      <c r="I128" s="37">
        <f t="shared" si="2"/>
        <v>44674.64</v>
      </c>
      <c r="J128" s="37">
        <f>J130</f>
        <v>44674.64</v>
      </c>
      <c r="K128" s="62"/>
      <c r="L128" s="62"/>
      <c r="M128" s="62"/>
      <c r="N128" s="62"/>
      <c r="O128" s="62"/>
      <c r="P128" s="62"/>
      <c r="Q128" s="62"/>
      <c r="R128" s="62"/>
      <c r="S128" s="62"/>
      <c r="T128" s="62"/>
    </row>
    <row r="129" spans="1:20" ht="79.5" customHeight="1">
      <c r="A129" s="17"/>
      <c r="B129" s="36" t="s">
        <v>126</v>
      </c>
      <c r="C129" s="4">
        <v>801</v>
      </c>
      <c r="D129" s="6" t="s">
        <v>93</v>
      </c>
      <c r="E129" s="6" t="s">
        <v>93</v>
      </c>
      <c r="F129" s="6" t="s">
        <v>72</v>
      </c>
      <c r="G129" s="6"/>
      <c r="H129" s="37">
        <f>H130</f>
        <v>0</v>
      </c>
      <c r="I129" s="37">
        <f t="shared" si="2"/>
        <v>44674.64</v>
      </c>
      <c r="J129" s="37">
        <f>J130</f>
        <v>44674.64</v>
      </c>
      <c r="K129" s="62"/>
      <c r="L129" s="62"/>
      <c r="M129" s="62"/>
      <c r="N129" s="62"/>
      <c r="O129" s="62"/>
      <c r="P129" s="62"/>
      <c r="Q129" s="62"/>
      <c r="R129" s="62"/>
      <c r="S129" s="62"/>
      <c r="T129" s="62"/>
    </row>
    <row r="130" spans="1:20" ht="12.75">
      <c r="A130" s="17"/>
      <c r="B130" s="36" t="s">
        <v>6</v>
      </c>
      <c r="C130" s="4">
        <v>801</v>
      </c>
      <c r="D130" s="6" t="s">
        <v>93</v>
      </c>
      <c r="E130" s="6" t="s">
        <v>93</v>
      </c>
      <c r="F130" s="6" t="s">
        <v>72</v>
      </c>
      <c r="G130" s="6" t="s">
        <v>5</v>
      </c>
      <c r="H130" s="37">
        <v>0</v>
      </c>
      <c r="I130" s="37">
        <f t="shared" si="2"/>
        <v>44674.64</v>
      </c>
      <c r="J130" s="37">
        <v>44674.64</v>
      </c>
      <c r="K130" s="62"/>
      <c r="L130" s="62"/>
      <c r="M130" s="62"/>
      <c r="N130" s="62"/>
      <c r="O130" s="62"/>
      <c r="P130" s="62"/>
      <c r="Q130" s="62"/>
      <c r="R130" s="62"/>
      <c r="S130" s="62"/>
      <c r="T130" s="62"/>
    </row>
    <row r="131" spans="1:20" ht="19.5" hidden="1">
      <c r="A131" s="17"/>
      <c r="B131" s="36" t="s">
        <v>107</v>
      </c>
      <c r="C131" s="4">
        <v>801</v>
      </c>
      <c r="D131" s="6" t="s">
        <v>93</v>
      </c>
      <c r="E131" s="6" t="s">
        <v>93</v>
      </c>
      <c r="F131" s="6" t="s">
        <v>37</v>
      </c>
      <c r="G131" s="6"/>
      <c r="H131" s="37">
        <f>H132</f>
        <v>89349.28</v>
      </c>
      <c r="I131" s="37">
        <f t="shared" si="2"/>
        <v>-89349.28</v>
      </c>
      <c r="J131" s="37">
        <f>J132</f>
        <v>0</v>
      </c>
      <c r="K131" s="62"/>
      <c r="L131" s="62"/>
      <c r="M131" s="62"/>
      <c r="N131" s="62"/>
      <c r="O131" s="62"/>
      <c r="P131" s="62"/>
      <c r="Q131" s="62"/>
      <c r="R131" s="62"/>
      <c r="S131" s="62"/>
      <c r="T131" s="62"/>
    </row>
    <row r="132" spans="1:20" ht="12.75" hidden="1">
      <c r="A132" s="17"/>
      <c r="B132" s="36" t="s">
        <v>6</v>
      </c>
      <c r="C132" s="4">
        <v>801</v>
      </c>
      <c r="D132" s="6" t="s">
        <v>93</v>
      </c>
      <c r="E132" s="6" t="s">
        <v>93</v>
      </c>
      <c r="F132" s="6" t="s">
        <v>37</v>
      </c>
      <c r="G132" s="6" t="s">
        <v>5</v>
      </c>
      <c r="H132" s="37">
        <v>89349.28</v>
      </c>
      <c r="I132" s="37">
        <f t="shared" si="2"/>
        <v>-89349.28</v>
      </c>
      <c r="J132" s="37">
        <v>0</v>
      </c>
      <c r="K132" s="62"/>
      <c r="L132" s="62"/>
      <c r="M132" s="62"/>
      <c r="N132" s="62"/>
      <c r="O132" s="62"/>
      <c r="P132" s="62"/>
      <c r="Q132" s="62"/>
      <c r="R132" s="62"/>
      <c r="S132" s="62"/>
      <c r="T132" s="62"/>
    </row>
    <row r="133" spans="1:20" s="40" customFormat="1" ht="12.75">
      <c r="A133" s="39"/>
      <c r="B133" s="47" t="s">
        <v>221</v>
      </c>
      <c r="C133" s="48">
        <v>801</v>
      </c>
      <c r="D133" s="1" t="s">
        <v>94</v>
      </c>
      <c r="E133" s="1" t="s">
        <v>85</v>
      </c>
      <c r="F133" s="52"/>
      <c r="G133" s="52"/>
      <c r="H133" s="38">
        <f>H134+H139</f>
        <v>276992.47</v>
      </c>
      <c r="I133" s="38">
        <f t="shared" si="2"/>
        <v>0</v>
      </c>
      <c r="J133" s="38">
        <f>J134+J139</f>
        <v>276992.47</v>
      </c>
      <c r="K133" s="73"/>
      <c r="L133" s="79"/>
      <c r="M133" s="80"/>
      <c r="N133" s="167"/>
      <c r="O133" s="167"/>
      <c r="P133" s="167"/>
      <c r="Q133" s="79"/>
      <c r="R133" s="61"/>
      <c r="S133" s="61"/>
      <c r="T133" s="61"/>
    </row>
    <row r="134" spans="1:20" ht="58.5">
      <c r="A134" s="17"/>
      <c r="B134" s="36" t="s">
        <v>222</v>
      </c>
      <c r="C134" s="4">
        <v>801</v>
      </c>
      <c r="D134" s="6" t="s">
        <v>94</v>
      </c>
      <c r="E134" s="6" t="s">
        <v>85</v>
      </c>
      <c r="F134" s="6" t="s">
        <v>68</v>
      </c>
      <c r="G134" s="6"/>
      <c r="H134" s="37">
        <f>H135</f>
        <v>276992.47</v>
      </c>
      <c r="I134" s="37">
        <f t="shared" si="2"/>
        <v>-276992.47</v>
      </c>
      <c r="J134" s="37">
        <f>J135</f>
        <v>0</v>
      </c>
      <c r="K134" s="62"/>
      <c r="L134" s="62"/>
      <c r="M134" s="62"/>
      <c r="N134" s="62"/>
      <c r="O134" s="62"/>
      <c r="P134" s="62"/>
      <c r="Q134" s="62"/>
      <c r="R134" s="62"/>
      <c r="S134" s="62"/>
      <c r="T134" s="62"/>
    </row>
    <row r="135" spans="1:20" ht="48.75">
      <c r="A135" s="17"/>
      <c r="B135" s="36" t="s">
        <v>223</v>
      </c>
      <c r="C135" s="4">
        <v>801</v>
      </c>
      <c r="D135" s="6" t="s">
        <v>94</v>
      </c>
      <c r="E135" s="6" t="s">
        <v>85</v>
      </c>
      <c r="F135" s="6" t="s">
        <v>69</v>
      </c>
      <c r="G135" s="6"/>
      <c r="H135" s="37">
        <f>H136+H137+H138</f>
        <v>276992.47</v>
      </c>
      <c r="I135" s="37">
        <f t="shared" si="2"/>
        <v>-276992.47</v>
      </c>
      <c r="J135" s="37">
        <f>J136+J137+J138</f>
        <v>0</v>
      </c>
      <c r="K135" s="62"/>
      <c r="L135" s="62"/>
      <c r="M135" s="62"/>
      <c r="N135" s="62"/>
      <c r="O135" s="62"/>
      <c r="P135" s="62"/>
      <c r="Q135" s="62"/>
      <c r="R135" s="62"/>
      <c r="S135" s="62"/>
      <c r="T135" s="62"/>
    </row>
    <row r="136" spans="1:21" ht="19.5">
      <c r="A136" s="17"/>
      <c r="B136" s="36" t="s">
        <v>12</v>
      </c>
      <c r="C136" s="4">
        <v>801</v>
      </c>
      <c r="D136" s="6" t="s">
        <v>94</v>
      </c>
      <c r="E136" s="6" t="s">
        <v>85</v>
      </c>
      <c r="F136" s="6" t="s">
        <v>69</v>
      </c>
      <c r="G136" s="6" t="s">
        <v>11</v>
      </c>
      <c r="H136" s="37">
        <v>223349.47</v>
      </c>
      <c r="I136" s="37">
        <f t="shared" si="2"/>
        <v>-223349.47</v>
      </c>
      <c r="J136" s="37">
        <v>0</v>
      </c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25"/>
    </row>
    <row r="137" spans="1:21" ht="19.5">
      <c r="A137" s="17"/>
      <c r="B137" s="36" t="s">
        <v>31</v>
      </c>
      <c r="C137" s="4">
        <v>801</v>
      </c>
      <c r="D137" s="6" t="s">
        <v>94</v>
      </c>
      <c r="E137" s="6" t="s">
        <v>85</v>
      </c>
      <c r="F137" s="6" t="s">
        <v>69</v>
      </c>
      <c r="G137" s="6" t="s">
        <v>29</v>
      </c>
      <c r="H137" s="37">
        <v>8778</v>
      </c>
      <c r="I137" s="37">
        <f t="shared" si="2"/>
        <v>-8778</v>
      </c>
      <c r="J137" s="37">
        <v>0</v>
      </c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25"/>
    </row>
    <row r="138" spans="1:20" ht="19.5">
      <c r="A138" s="17"/>
      <c r="B138" s="36" t="s">
        <v>32</v>
      </c>
      <c r="C138" s="4">
        <v>801</v>
      </c>
      <c r="D138" s="6" t="s">
        <v>94</v>
      </c>
      <c r="E138" s="6" t="s">
        <v>85</v>
      </c>
      <c r="F138" s="6" t="s">
        <v>69</v>
      </c>
      <c r="G138" s="6" t="s">
        <v>30</v>
      </c>
      <c r="H138" s="37">
        <v>44865</v>
      </c>
      <c r="I138" s="37">
        <f t="shared" si="2"/>
        <v>-44865</v>
      </c>
      <c r="J138" s="37">
        <v>0</v>
      </c>
      <c r="K138" s="62"/>
      <c r="L138" s="62"/>
      <c r="M138" s="62"/>
      <c r="N138" s="62"/>
      <c r="O138" s="62"/>
      <c r="P138" s="62"/>
      <c r="Q138" s="62"/>
      <c r="R138" s="62"/>
      <c r="S138" s="62"/>
      <c r="T138" s="62"/>
    </row>
    <row r="139" spans="1:20" ht="68.25">
      <c r="A139" s="17"/>
      <c r="B139" s="36" t="s">
        <v>224</v>
      </c>
      <c r="C139" s="4">
        <v>801</v>
      </c>
      <c r="D139" s="6" t="s">
        <v>94</v>
      </c>
      <c r="E139" s="6" t="s">
        <v>85</v>
      </c>
      <c r="F139" s="6" t="s">
        <v>68</v>
      </c>
      <c r="G139" s="6"/>
      <c r="H139" s="37">
        <f>H140</f>
        <v>0</v>
      </c>
      <c r="I139" s="37">
        <f t="shared" si="2"/>
        <v>276992.47</v>
      </c>
      <c r="J139" s="37">
        <f>J140</f>
        <v>276992.47</v>
      </c>
      <c r="K139" s="62"/>
      <c r="L139" s="62"/>
      <c r="M139" s="62"/>
      <c r="N139" s="62"/>
      <c r="O139" s="62"/>
      <c r="P139" s="62"/>
      <c r="Q139" s="62"/>
      <c r="R139" s="62"/>
      <c r="S139" s="62"/>
      <c r="T139" s="62"/>
    </row>
    <row r="140" spans="1:20" ht="58.5">
      <c r="A140" s="17"/>
      <c r="B140" s="36" t="s">
        <v>133</v>
      </c>
      <c r="C140" s="4">
        <v>801</v>
      </c>
      <c r="D140" s="6" t="s">
        <v>94</v>
      </c>
      <c r="E140" s="6" t="s">
        <v>85</v>
      </c>
      <c r="F140" s="6" t="s">
        <v>69</v>
      </c>
      <c r="G140" s="6"/>
      <c r="H140" s="37">
        <f>H141+H142+H143</f>
        <v>0</v>
      </c>
      <c r="I140" s="37">
        <f t="shared" si="2"/>
        <v>276992.47</v>
      </c>
      <c r="J140" s="37">
        <f>J141+J142+J143</f>
        <v>276992.47</v>
      </c>
      <c r="K140" s="62"/>
      <c r="L140" s="62"/>
      <c r="M140" s="62"/>
      <c r="N140" s="62"/>
      <c r="O140" s="62"/>
      <c r="P140" s="62"/>
      <c r="Q140" s="62"/>
      <c r="R140" s="62"/>
      <c r="S140" s="62"/>
      <c r="T140" s="62"/>
    </row>
    <row r="141" spans="1:20" ht="19.5">
      <c r="A141" s="17"/>
      <c r="B141" s="36" t="s">
        <v>12</v>
      </c>
      <c r="C141" s="4">
        <v>801</v>
      </c>
      <c r="D141" s="6" t="s">
        <v>94</v>
      </c>
      <c r="E141" s="6" t="s">
        <v>85</v>
      </c>
      <c r="F141" s="6" t="s">
        <v>69</v>
      </c>
      <c r="G141" s="6" t="s">
        <v>11</v>
      </c>
      <c r="H141" s="37">
        <v>0</v>
      </c>
      <c r="I141" s="37">
        <f t="shared" si="2"/>
        <v>223349.47</v>
      </c>
      <c r="J141" s="37">
        <v>223349.47</v>
      </c>
      <c r="K141" s="62"/>
      <c r="L141" s="62"/>
      <c r="M141" s="62"/>
      <c r="N141" s="62"/>
      <c r="O141" s="62"/>
      <c r="P141" s="62"/>
      <c r="Q141" s="62"/>
      <c r="R141" s="62"/>
      <c r="S141" s="62"/>
      <c r="T141" s="62"/>
    </row>
    <row r="142" spans="1:20" ht="19.5">
      <c r="A142" s="17"/>
      <c r="B142" s="36" t="s">
        <v>31</v>
      </c>
      <c r="C142" s="4">
        <v>801</v>
      </c>
      <c r="D142" s="6" t="s">
        <v>94</v>
      </c>
      <c r="E142" s="6" t="s">
        <v>85</v>
      </c>
      <c r="F142" s="6" t="s">
        <v>69</v>
      </c>
      <c r="G142" s="6" t="s">
        <v>29</v>
      </c>
      <c r="H142" s="37">
        <v>0</v>
      </c>
      <c r="I142" s="37">
        <f t="shared" si="2"/>
        <v>8778</v>
      </c>
      <c r="J142" s="37">
        <v>8778</v>
      </c>
      <c r="K142" s="62"/>
      <c r="L142" s="62"/>
      <c r="M142" s="62"/>
      <c r="N142" s="62"/>
      <c r="O142" s="62"/>
      <c r="P142" s="62"/>
      <c r="Q142" s="62"/>
      <c r="R142" s="62"/>
      <c r="S142" s="62"/>
      <c r="T142" s="62"/>
    </row>
    <row r="143" spans="1:20" ht="19.5">
      <c r="A143" s="17"/>
      <c r="B143" s="36" t="s">
        <v>32</v>
      </c>
      <c r="C143" s="4">
        <v>801</v>
      </c>
      <c r="D143" s="6" t="s">
        <v>94</v>
      </c>
      <c r="E143" s="6" t="s">
        <v>85</v>
      </c>
      <c r="F143" s="6" t="s">
        <v>69</v>
      </c>
      <c r="G143" s="6" t="s">
        <v>30</v>
      </c>
      <c r="H143" s="37">
        <v>0</v>
      </c>
      <c r="I143" s="37">
        <f t="shared" si="2"/>
        <v>44865</v>
      </c>
      <c r="J143" s="37">
        <v>44865</v>
      </c>
      <c r="K143" s="62"/>
      <c r="L143" s="62"/>
      <c r="M143" s="62"/>
      <c r="N143" s="62"/>
      <c r="O143" s="62"/>
      <c r="P143" s="62"/>
      <c r="Q143" s="62"/>
      <c r="R143" s="62"/>
      <c r="S143" s="62"/>
      <c r="T143" s="62"/>
    </row>
    <row r="144" spans="1:20" ht="39" hidden="1">
      <c r="A144" s="17"/>
      <c r="B144" s="36" t="s">
        <v>131</v>
      </c>
      <c r="C144" s="4">
        <v>801</v>
      </c>
      <c r="D144" s="6" t="s">
        <v>94</v>
      </c>
      <c r="E144" s="6" t="s">
        <v>85</v>
      </c>
      <c r="F144" s="6" t="s">
        <v>34</v>
      </c>
      <c r="G144" s="6"/>
      <c r="H144" s="37">
        <f>H145+H146</f>
        <v>338192</v>
      </c>
      <c r="I144" s="37">
        <f t="shared" si="2"/>
        <v>-338192</v>
      </c>
      <c r="J144" s="37">
        <f>J145+J146</f>
        <v>0</v>
      </c>
      <c r="K144" s="62"/>
      <c r="L144" s="62"/>
      <c r="M144" s="62"/>
      <c r="N144" s="62"/>
      <c r="O144" s="62"/>
      <c r="P144" s="62"/>
      <c r="Q144" s="62"/>
      <c r="R144" s="62"/>
      <c r="S144" s="62"/>
      <c r="T144" s="62"/>
    </row>
    <row r="145" spans="1:20" ht="19.5" hidden="1">
      <c r="A145" s="17"/>
      <c r="B145" s="36" t="s">
        <v>12</v>
      </c>
      <c r="C145" s="4">
        <v>801</v>
      </c>
      <c r="D145" s="6" t="s">
        <v>94</v>
      </c>
      <c r="E145" s="6" t="s">
        <v>85</v>
      </c>
      <c r="F145" s="6" t="s">
        <v>34</v>
      </c>
      <c r="G145" s="6" t="s">
        <v>11</v>
      </c>
      <c r="H145" s="37">
        <v>267192</v>
      </c>
      <c r="I145" s="37">
        <f t="shared" si="2"/>
        <v>-267192</v>
      </c>
      <c r="J145" s="37">
        <v>0</v>
      </c>
      <c r="K145" s="62"/>
      <c r="L145" s="62"/>
      <c r="M145" s="62"/>
      <c r="N145" s="62"/>
      <c r="O145" s="62"/>
      <c r="P145" s="62"/>
      <c r="Q145" s="62"/>
      <c r="R145" s="62"/>
      <c r="S145" s="62"/>
      <c r="T145" s="62"/>
    </row>
    <row r="146" spans="1:20" ht="19.5" hidden="1">
      <c r="A146" s="17"/>
      <c r="B146" s="36" t="s">
        <v>31</v>
      </c>
      <c r="C146" s="4">
        <v>801</v>
      </c>
      <c r="D146" s="6" t="s">
        <v>94</v>
      </c>
      <c r="E146" s="6" t="s">
        <v>85</v>
      </c>
      <c r="F146" s="6" t="s">
        <v>34</v>
      </c>
      <c r="G146" s="6" t="s">
        <v>29</v>
      </c>
      <c r="H146" s="37">
        <v>71000</v>
      </c>
      <c r="I146" s="37">
        <f t="shared" si="2"/>
        <v>-71000</v>
      </c>
      <c r="J146" s="37">
        <v>0</v>
      </c>
      <c r="K146" s="62"/>
      <c r="L146" s="62"/>
      <c r="M146" s="62"/>
      <c r="N146" s="62"/>
      <c r="O146" s="62"/>
      <c r="P146" s="62"/>
      <c r="Q146" s="62"/>
      <c r="R146" s="62"/>
      <c r="S146" s="62"/>
      <c r="T146" s="62"/>
    </row>
    <row r="147" spans="1:20" ht="12.75" hidden="1">
      <c r="A147" s="17"/>
      <c r="B147" s="36" t="s">
        <v>20</v>
      </c>
      <c r="C147" s="4">
        <v>801</v>
      </c>
      <c r="D147" s="6" t="s">
        <v>95</v>
      </c>
      <c r="E147" s="6" t="s">
        <v>89</v>
      </c>
      <c r="F147" s="6" t="s">
        <v>19</v>
      </c>
      <c r="G147" s="6"/>
      <c r="H147" s="37">
        <f>H148</f>
        <v>11000</v>
      </c>
      <c r="I147" s="37">
        <f t="shared" si="2"/>
        <v>-11000</v>
      </c>
      <c r="J147" s="37">
        <f>J148</f>
        <v>0</v>
      </c>
      <c r="K147" s="62"/>
      <c r="L147" s="62"/>
      <c r="M147" s="62"/>
      <c r="N147" s="62"/>
      <c r="O147" s="62"/>
      <c r="P147" s="62"/>
      <c r="Q147" s="62"/>
      <c r="R147" s="62"/>
      <c r="S147" s="62"/>
      <c r="T147" s="62"/>
    </row>
    <row r="148" spans="1:20" ht="29.25" hidden="1">
      <c r="A148" s="17"/>
      <c r="B148" s="36" t="s">
        <v>22</v>
      </c>
      <c r="C148" s="4">
        <v>801</v>
      </c>
      <c r="D148" s="6" t="s">
        <v>95</v>
      </c>
      <c r="E148" s="6" t="s">
        <v>89</v>
      </c>
      <c r="F148" s="6" t="s">
        <v>19</v>
      </c>
      <c r="G148" s="6" t="s">
        <v>21</v>
      </c>
      <c r="H148" s="37">
        <v>11000</v>
      </c>
      <c r="I148" s="37">
        <f t="shared" si="2"/>
        <v>-11000</v>
      </c>
      <c r="J148" s="37">
        <v>0</v>
      </c>
      <c r="K148" s="62"/>
      <c r="L148" s="62"/>
      <c r="M148" s="62"/>
      <c r="N148" s="62"/>
      <c r="O148" s="62"/>
      <c r="P148" s="62"/>
      <c r="Q148" s="62"/>
      <c r="R148" s="62"/>
      <c r="S148" s="62"/>
      <c r="T148" s="62"/>
    </row>
    <row r="149" spans="1:20" s="40" customFormat="1" ht="12.75">
      <c r="A149" s="39"/>
      <c r="B149" s="47" t="s">
        <v>225</v>
      </c>
      <c r="C149" s="48">
        <v>801</v>
      </c>
      <c r="D149" s="1" t="s">
        <v>96</v>
      </c>
      <c r="E149" s="1" t="s">
        <v>92</v>
      </c>
      <c r="F149" s="1"/>
      <c r="G149" s="1"/>
      <c r="H149" s="38">
        <f>H153+H156</f>
        <v>827960.4</v>
      </c>
      <c r="I149" s="38">
        <f t="shared" si="2"/>
        <v>0</v>
      </c>
      <c r="J149" s="38">
        <f>J153+J156</f>
        <v>827960.4</v>
      </c>
      <c r="K149" s="61"/>
      <c r="L149" s="61"/>
      <c r="M149" s="61"/>
      <c r="N149" s="61"/>
      <c r="O149" s="61"/>
      <c r="P149" s="61"/>
      <c r="Q149" s="61"/>
      <c r="R149" s="61"/>
      <c r="S149" s="61"/>
      <c r="T149" s="61"/>
    </row>
    <row r="150" spans="1:20" ht="39" hidden="1">
      <c r="A150" s="17"/>
      <c r="B150" s="36" t="s">
        <v>132</v>
      </c>
      <c r="C150" s="4">
        <v>801</v>
      </c>
      <c r="D150" s="6" t="s">
        <v>96</v>
      </c>
      <c r="E150" s="6" t="s">
        <v>92</v>
      </c>
      <c r="F150" s="6" t="s">
        <v>70</v>
      </c>
      <c r="G150" s="6"/>
      <c r="H150" s="37">
        <f>H151+H152</f>
        <v>922853.3</v>
      </c>
      <c r="I150" s="37">
        <f t="shared" si="2"/>
        <v>-922853.3</v>
      </c>
      <c r="J150" s="37">
        <f>J151+J152</f>
        <v>0</v>
      </c>
      <c r="K150" s="62"/>
      <c r="L150" s="62"/>
      <c r="M150" s="62"/>
      <c r="N150" s="62"/>
      <c r="O150" s="62"/>
      <c r="P150" s="62"/>
      <c r="Q150" s="62"/>
      <c r="R150" s="62"/>
      <c r="S150" s="62"/>
      <c r="T150" s="62"/>
    </row>
    <row r="151" spans="1:20" ht="12.75" hidden="1">
      <c r="A151" s="17"/>
      <c r="B151" s="36" t="s">
        <v>6</v>
      </c>
      <c r="C151" s="4">
        <v>801</v>
      </c>
      <c r="D151" s="6" t="s">
        <v>96</v>
      </c>
      <c r="E151" s="6" t="s">
        <v>92</v>
      </c>
      <c r="F151" s="6" t="s">
        <v>70</v>
      </c>
      <c r="G151" s="6" t="s">
        <v>5</v>
      </c>
      <c r="H151" s="37">
        <v>891853.3</v>
      </c>
      <c r="I151" s="37">
        <f t="shared" si="2"/>
        <v>-891853.3</v>
      </c>
      <c r="J151" s="37">
        <v>0</v>
      </c>
      <c r="K151" s="62"/>
      <c r="L151" s="62"/>
      <c r="M151" s="62"/>
      <c r="N151" s="62"/>
      <c r="O151" s="62"/>
      <c r="P151" s="62"/>
      <c r="Q151" s="62"/>
      <c r="R151" s="62"/>
      <c r="S151" s="62"/>
      <c r="T151" s="62"/>
    </row>
    <row r="152" spans="1:20" ht="19.5" hidden="1">
      <c r="A152" s="17"/>
      <c r="B152" s="36" t="s">
        <v>12</v>
      </c>
      <c r="C152" s="4">
        <v>801</v>
      </c>
      <c r="D152" s="6" t="s">
        <v>96</v>
      </c>
      <c r="E152" s="6" t="s">
        <v>92</v>
      </c>
      <c r="F152" s="6" t="s">
        <v>70</v>
      </c>
      <c r="G152" s="6" t="s">
        <v>11</v>
      </c>
      <c r="H152" s="37">
        <v>31000</v>
      </c>
      <c r="I152" s="37">
        <f t="shared" si="2"/>
        <v>-31000</v>
      </c>
      <c r="J152" s="37">
        <v>0</v>
      </c>
      <c r="K152" s="62"/>
      <c r="L152" s="62"/>
      <c r="M152" s="62"/>
      <c r="N152" s="62"/>
      <c r="O152" s="62"/>
      <c r="P152" s="62"/>
      <c r="Q152" s="62"/>
      <c r="R152" s="62"/>
      <c r="S152" s="62"/>
      <c r="T152" s="62"/>
    </row>
    <row r="153" spans="1:20" ht="58.5">
      <c r="A153" s="17"/>
      <c r="B153" s="36" t="s">
        <v>226</v>
      </c>
      <c r="C153" s="4">
        <v>801</v>
      </c>
      <c r="D153" s="6" t="s">
        <v>96</v>
      </c>
      <c r="E153" s="6" t="s">
        <v>92</v>
      </c>
      <c r="F153" s="6" t="s">
        <v>68</v>
      </c>
      <c r="G153" s="6"/>
      <c r="H153" s="37">
        <f>H154</f>
        <v>827960.4</v>
      </c>
      <c r="I153" s="37">
        <f t="shared" si="2"/>
        <v>-827960.4</v>
      </c>
      <c r="J153" s="37">
        <f>J154</f>
        <v>0</v>
      </c>
      <c r="K153" s="62"/>
      <c r="L153" s="62"/>
      <c r="M153" s="62"/>
      <c r="N153" s="62"/>
      <c r="O153" s="62"/>
      <c r="P153" s="62"/>
      <c r="Q153" s="62"/>
      <c r="R153" s="62"/>
      <c r="S153" s="62"/>
      <c r="T153" s="62"/>
    </row>
    <row r="154" spans="1:20" ht="58.5">
      <c r="A154" s="17"/>
      <c r="B154" s="36" t="s">
        <v>227</v>
      </c>
      <c r="C154" s="4">
        <v>801</v>
      </c>
      <c r="D154" s="6" t="s">
        <v>96</v>
      </c>
      <c r="E154" s="6" t="s">
        <v>92</v>
      </c>
      <c r="F154" s="6" t="s">
        <v>80</v>
      </c>
      <c r="G154" s="6"/>
      <c r="H154" s="37">
        <f>H155</f>
        <v>827960.4</v>
      </c>
      <c r="I154" s="37">
        <f t="shared" si="2"/>
        <v>-827960.4</v>
      </c>
      <c r="J154" s="37">
        <f>J155</f>
        <v>0</v>
      </c>
      <c r="K154" s="62"/>
      <c r="L154" s="62"/>
      <c r="M154" s="62"/>
      <c r="N154" s="62"/>
      <c r="O154" s="62"/>
      <c r="P154" s="62"/>
      <c r="Q154" s="62"/>
      <c r="R154" s="62"/>
      <c r="S154" s="62"/>
      <c r="T154" s="62"/>
    </row>
    <row r="155" spans="1:20" ht="12.75">
      <c r="A155" s="17"/>
      <c r="B155" s="36" t="s">
        <v>6</v>
      </c>
      <c r="C155" s="4">
        <v>801</v>
      </c>
      <c r="D155" s="6" t="s">
        <v>96</v>
      </c>
      <c r="E155" s="6" t="s">
        <v>92</v>
      </c>
      <c r="F155" s="6" t="s">
        <v>80</v>
      </c>
      <c r="G155" s="6" t="s">
        <v>5</v>
      </c>
      <c r="H155" s="37">
        <v>827960.4</v>
      </c>
      <c r="I155" s="37">
        <f t="shared" si="2"/>
        <v>-827960.4</v>
      </c>
      <c r="J155" s="37">
        <v>0</v>
      </c>
      <c r="K155" s="62"/>
      <c r="L155" s="62"/>
      <c r="M155" s="62"/>
      <c r="N155" s="62"/>
      <c r="O155" s="62"/>
      <c r="P155" s="62"/>
      <c r="Q155" s="62"/>
      <c r="R155" s="62"/>
      <c r="S155" s="62"/>
      <c r="T155" s="62"/>
    </row>
    <row r="156" spans="1:20" ht="68.25">
      <c r="A156" s="17"/>
      <c r="B156" s="36" t="s">
        <v>224</v>
      </c>
      <c r="C156" s="4">
        <v>801</v>
      </c>
      <c r="D156" s="6" t="s">
        <v>96</v>
      </c>
      <c r="E156" s="6" t="s">
        <v>92</v>
      </c>
      <c r="F156" s="6" t="s">
        <v>68</v>
      </c>
      <c r="G156" s="6"/>
      <c r="H156" s="37">
        <f aca="true" t="shared" si="3" ref="H156:J157">H157</f>
        <v>0</v>
      </c>
      <c r="I156" s="37">
        <f t="shared" si="2"/>
        <v>827960.4</v>
      </c>
      <c r="J156" s="37">
        <f t="shared" si="3"/>
        <v>827960.4</v>
      </c>
      <c r="K156" s="62"/>
      <c r="L156" s="62"/>
      <c r="M156" s="62"/>
      <c r="N156" s="62"/>
      <c r="O156" s="62"/>
      <c r="P156" s="62"/>
      <c r="Q156" s="62"/>
      <c r="R156" s="62"/>
      <c r="S156" s="62"/>
      <c r="T156" s="62"/>
    </row>
    <row r="157" spans="1:20" ht="68.25">
      <c r="A157" s="17"/>
      <c r="B157" s="36" t="s">
        <v>228</v>
      </c>
      <c r="C157" s="4">
        <v>801</v>
      </c>
      <c r="D157" s="6" t="s">
        <v>96</v>
      </c>
      <c r="E157" s="6" t="s">
        <v>92</v>
      </c>
      <c r="F157" s="6" t="s">
        <v>80</v>
      </c>
      <c r="G157" s="6"/>
      <c r="H157" s="37">
        <f t="shared" si="3"/>
        <v>0</v>
      </c>
      <c r="I157" s="37">
        <f t="shared" si="2"/>
        <v>827960.4</v>
      </c>
      <c r="J157" s="37">
        <f t="shared" si="3"/>
        <v>827960.4</v>
      </c>
      <c r="K157" s="62"/>
      <c r="L157" s="62"/>
      <c r="M157" s="62"/>
      <c r="N157" s="62"/>
      <c r="O157" s="62"/>
      <c r="P157" s="62"/>
      <c r="Q157" s="62"/>
      <c r="R157" s="62"/>
      <c r="S157" s="62"/>
      <c r="T157" s="62"/>
    </row>
    <row r="158" spans="1:20" ht="12.75">
      <c r="A158" s="17"/>
      <c r="B158" s="36" t="s">
        <v>6</v>
      </c>
      <c r="C158" s="4">
        <v>801</v>
      </c>
      <c r="D158" s="6" t="s">
        <v>96</v>
      </c>
      <c r="E158" s="6" t="s">
        <v>92</v>
      </c>
      <c r="F158" s="6" t="s">
        <v>80</v>
      </c>
      <c r="G158" s="6" t="s">
        <v>5</v>
      </c>
      <c r="H158" s="37">
        <v>0</v>
      </c>
      <c r="I158" s="37">
        <f t="shared" si="2"/>
        <v>827960.4</v>
      </c>
      <c r="J158" s="37">
        <v>827960.4</v>
      </c>
      <c r="K158" s="62"/>
      <c r="L158" s="62"/>
      <c r="M158" s="62"/>
      <c r="N158" s="62"/>
      <c r="O158" s="62"/>
      <c r="P158" s="62"/>
      <c r="Q158" s="62"/>
      <c r="R158" s="62"/>
      <c r="S158" s="62"/>
      <c r="T158" s="62"/>
    </row>
    <row r="159" spans="1:20" ht="19.5" customHeight="1" hidden="1">
      <c r="A159" s="17"/>
      <c r="B159" s="36" t="s">
        <v>23</v>
      </c>
      <c r="C159" s="4">
        <v>801</v>
      </c>
      <c r="D159" s="6" t="s">
        <v>91</v>
      </c>
      <c r="E159" s="6" t="s">
        <v>89</v>
      </c>
      <c r="F159" s="5"/>
      <c r="G159" s="5"/>
      <c r="H159" s="37">
        <f>H160</f>
        <v>39766</v>
      </c>
      <c r="I159" s="37">
        <f t="shared" si="2"/>
        <v>-39766</v>
      </c>
      <c r="J159" s="37">
        <f>J160</f>
        <v>0</v>
      </c>
      <c r="K159" s="76"/>
      <c r="L159" s="74"/>
      <c r="M159" s="77"/>
      <c r="N159" s="169"/>
      <c r="O159" s="169"/>
      <c r="P159" s="169"/>
      <c r="Q159" s="74"/>
      <c r="R159" s="75"/>
      <c r="S159" s="62"/>
      <c r="T159" s="75"/>
    </row>
    <row r="160" spans="1:20" ht="68.25" customHeight="1" hidden="1">
      <c r="A160" s="17"/>
      <c r="B160" s="36" t="s">
        <v>25</v>
      </c>
      <c r="C160" s="4">
        <v>801</v>
      </c>
      <c r="D160" s="6" t="s">
        <v>91</v>
      </c>
      <c r="E160" s="6" t="s">
        <v>89</v>
      </c>
      <c r="F160" s="6" t="s">
        <v>24</v>
      </c>
      <c r="G160" s="5"/>
      <c r="H160" s="37">
        <f>H161</f>
        <v>39766</v>
      </c>
      <c r="I160" s="37">
        <f t="shared" si="2"/>
        <v>-39766</v>
      </c>
      <c r="J160" s="37">
        <f>J161</f>
        <v>0</v>
      </c>
      <c r="K160" s="76"/>
      <c r="L160" s="74"/>
      <c r="M160" s="77"/>
      <c r="N160" s="169"/>
      <c r="O160" s="169"/>
      <c r="P160" s="169"/>
      <c r="Q160" s="74"/>
      <c r="R160" s="75"/>
      <c r="S160" s="62"/>
      <c r="T160" s="75"/>
    </row>
    <row r="161" spans="1:20" ht="12.75" hidden="1">
      <c r="A161" s="17"/>
      <c r="B161" s="36" t="s">
        <v>27</v>
      </c>
      <c r="C161" s="4">
        <v>801</v>
      </c>
      <c r="D161" s="6" t="s">
        <v>91</v>
      </c>
      <c r="E161" s="6" t="s">
        <v>89</v>
      </c>
      <c r="F161" s="6" t="s">
        <v>24</v>
      </c>
      <c r="G161" s="6" t="s">
        <v>26</v>
      </c>
      <c r="H161" s="37">
        <v>39766</v>
      </c>
      <c r="I161" s="37">
        <f t="shared" si="2"/>
        <v>-39766</v>
      </c>
      <c r="J161" s="37">
        <v>0</v>
      </c>
      <c r="K161" s="62"/>
      <c r="L161" s="62"/>
      <c r="M161" s="62"/>
      <c r="N161" s="62"/>
      <c r="O161" s="62"/>
      <c r="P161" s="62"/>
      <c r="Q161" s="62"/>
      <c r="R161" s="62"/>
      <c r="S161" s="62"/>
      <c r="T161" s="62"/>
    </row>
    <row r="162" spans="1:20" s="40" customFormat="1" ht="12.75">
      <c r="A162" s="39"/>
      <c r="B162" s="47" t="s">
        <v>111</v>
      </c>
      <c r="C162" s="48"/>
      <c r="D162" s="1" t="s">
        <v>108</v>
      </c>
      <c r="E162" s="1" t="s">
        <v>108</v>
      </c>
      <c r="F162" s="1" t="s">
        <v>109</v>
      </c>
      <c r="G162" s="1" t="s">
        <v>110</v>
      </c>
      <c r="H162" s="38">
        <v>105194</v>
      </c>
      <c r="I162" s="38">
        <f t="shared" si="2"/>
        <v>0</v>
      </c>
      <c r="J162" s="38">
        <v>105194</v>
      </c>
      <c r="K162" s="61"/>
      <c r="L162" s="61"/>
      <c r="M162" s="61"/>
      <c r="N162" s="61"/>
      <c r="O162" s="61"/>
      <c r="P162" s="61"/>
      <c r="Q162" s="61"/>
      <c r="R162" s="61"/>
      <c r="S162" s="61"/>
      <c r="T162" s="61"/>
    </row>
    <row r="163" spans="1:22" s="40" customFormat="1" ht="18" customHeight="1">
      <c r="A163" s="39"/>
      <c r="B163" s="158" t="s">
        <v>28</v>
      </c>
      <c r="C163" s="170"/>
      <c r="D163" s="170"/>
      <c r="E163" s="170"/>
      <c r="F163" s="170"/>
      <c r="G163" s="171"/>
      <c r="H163" s="38">
        <f>H14+H20+H40+H43+H54+H65+H79+H88+H99+H124+H133+H149+H162</f>
        <v>4207760</v>
      </c>
      <c r="I163" s="38">
        <f t="shared" si="2"/>
        <v>0</v>
      </c>
      <c r="J163" s="38">
        <f>J14+J20+J40+J43+J54+J58+J72+J79+J88+J99+J124+J133+J149+J162</f>
        <v>4207760</v>
      </c>
      <c r="K163" s="73"/>
      <c r="L163" s="79"/>
      <c r="M163" s="80"/>
      <c r="N163" s="167"/>
      <c r="O163" s="167"/>
      <c r="P163" s="167"/>
      <c r="Q163" s="79"/>
      <c r="R163" s="61"/>
      <c r="S163" s="61"/>
      <c r="T163" s="61"/>
      <c r="V163" s="42"/>
    </row>
    <row r="165" ht="12.75">
      <c r="H165" s="67"/>
    </row>
    <row r="168" ht="12.75">
      <c r="V168" s="25"/>
    </row>
    <row r="170" ht="12.75">
      <c r="V170" s="25"/>
    </row>
  </sheetData>
  <sheetProtection/>
  <mergeCells count="29">
    <mergeCell ref="B1:T1"/>
    <mergeCell ref="B2:T2"/>
    <mergeCell ref="B3:T3"/>
    <mergeCell ref="B4:T4"/>
    <mergeCell ref="B5:T5"/>
    <mergeCell ref="J6:T6"/>
    <mergeCell ref="N133:P133"/>
    <mergeCell ref="N160:P160"/>
    <mergeCell ref="B163:G163"/>
    <mergeCell ref="N163:P163"/>
    <mergeCell ref="N159:P159"/>
    <mergeCell ref="B7:T7"/>
    <mergeCell ref="N30:P30"/>
    <mergeCell ref="N31:P31"/>
    <mergeCell ref="N59:P59"/>
    <mergeCell ref="N63:P63"/>
    <mergeCell ref="N119:P119"/>
    <mergeCell ref="N120:P120"/>
    <mergeCell ref="N99:P99"/>
    <mergeCell ref="X11:AY11"/>
    <mergeCell ref="N11:P11"/>
    <mergeCell ref="N58:P58"/>
    <mergeCell ref="X65:AH65"/>
    <mergeCell ref="X66:AH66"/>
    <mergeCell ref="X67:AH67"/>
    <mergeCell ref="N18:P18"/>
    <mergeCell ref="N17:P17"/>
    <mergeCell ref="N43:P43"/>
    <mergeCell ref="N44:P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2016-09-05T05:29:25Z</cp:lastPrinted>
  <dcterms:created xsi:type="dcterms:W3CDTF">2011-12-07T03:16:02Z</dcterms:created>
  <dcterms:modified xsi:type="dcterms:W3CDTF">2016-09-06T07:26:38Z</dcterms:modified>
  <cp:category/>
  <cp:version/>
  <cp:contentType/>
  <cp:contentStatus/>
</cp:coreProperties>
</file>